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5\sap\"/>
    </mc:Choice>
  </mc:AlternateContent>
  <xr:revisionPtr revIDLastSave="0" documentId="13_ncr:1_{78212248-B51E-44F7-A25F-4265B78FF260}" xr6:coauthVersionLast="47" xr6:coauthVersionMax="47" xr10:uidLastSave="{00000000-0000-0000-0000-000000000000}"/>
  <bookViews>
    <workbookView xWindow="-120" yWindow="-120" windowWidth="29040" windowHeight="1572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5" i="62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<sst xmlns="http://schemas.openxmlformats.org/spreadsheetml/2006/main" count="859" uniqueCount="603">
  <si>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</si>
  <si>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</si>
  <si>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</si>
  <si>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</si>
  <si>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</si>
  <si>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</si>
  <si>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</si>
  <si>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</si>
  <si>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</si>
  <si>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</si>
  <si>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</si>
  <si>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</si>
  <si>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</si>
  <si>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</si>
  <si>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</si>
  <si>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</si>
  <si>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</si>
  <si>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</si>
  <si>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</si>
  <si>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</si>
  <si>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</si>
  <si>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</si>
  <si>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</si>
  <si>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</si>
  <si>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</si>
  <si>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</si>
  <si>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</si>
  <si>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</si>
  <si>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</si>
  <si>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</si>
  <si>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</si>
  <si>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</si>
  <si>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</si>
  <si>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</si>
  <si>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</si>
  <si>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</si>
  <si>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</si>
  <si>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</si>
  <si>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</si>
  <si>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</si>
  <si>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</si>
  <si>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</si>
  <si>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</si>
  <si>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</si>
  <si>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</si>
  <si>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</si>
  <si>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</si>
  <si>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</si>
  <si>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</si>
  <si>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</si>
  <si>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</si>
  <si>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</si>
  <si>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</si>
  <si>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</si>
  <si>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</si>
  <si>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</si>
  <si>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</si>
  <si>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</si>
  <si>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</si>
  <si>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</si>
  <si>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</si>
  <si>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</si>
  <si>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</si>
  <si>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</si>
  <si>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</si>
  <si>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</si>
  <si>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</si>
  <si>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</si>
  <si>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</si>
  <si>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</si>
  <si>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</si>
  <si>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</si>
  <si>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</si>
  <si>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</si>
  <si>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</si>
  <si>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</si>
  <si>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</si>
  <si>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</si>
  <si>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</si>
  <si>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</si>
  <si>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</si>
  <si>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</si>
  <si>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</si>
  <si>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</si>
  <si>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</si>
  <si>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</si>
  <si>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</si>
  <si>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</si>
  <si>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</si>
  <si>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</si>
  <si>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</si>
  <si>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</si>
  <si>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</si>
  <si>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</si>
  <si>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</si>
  <si>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</si>
  <si>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</si>
  <si>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</si>
  <si>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</si>
  <si>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</si>
  <si>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</si>
  <si>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</si>
  <si>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</si>
  <si>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</si>
  <si>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</si>
  <si>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</si>
  <si>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</si>
  <si>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</si>
  <si>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</si>
  <si>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</si>
  <si>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</si>
  <si>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</si>
  <si>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</si>
  <si>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</si>
  <si>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</si>
  <si>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</si>
  <si>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</si>
  <si>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</si>
  <si>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</si>
  <si>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</si>
  <si>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</si>
  <si>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</si>
  <si>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</si>
  <si>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</si>
  <si>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</si>
  <si>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</si>
  <si>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</si>
  <si>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</si>
  <si>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</si>
  <si>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</si>
  <si>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</si>
  <si>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</si>
  <si>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</si>
  <si>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</si>
  <si>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</si>
  <si>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</si>
  <si>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</si>
  <si>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</si>
  <si>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</si>
  <si>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</si>
  <si>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</si>
  <si>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</si>
  <si>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</si>
  <si>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</si>
  <si>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</si>
  <si>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</si>
  <si>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</si>
  <si>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</si>
  <si>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</si>
  <si>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</si>
  <si>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</si>
  <si>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</si>
  <si>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</si>
  <si>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</si>
  <si>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</si>
  <si>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</si>
  <si>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</si>
  <si>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</si>
  <si>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</si>
  <si>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</si>
  <si>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</si>
  <si>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</si>
  <si>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</si>
  <si>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</si>
  <si>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</si>
  <si>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</si>
  <si>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</si>
  <si>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</si>
  <si>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</si>
  <si>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</si>
  <si>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</si>
  <si>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</si>
  <si>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</si>
  <si>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</si>
  <si>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</si>
  <si>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</si>
  <si>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</si>
  <si>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</si>
  <si>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</si>
  <si>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</si>
  <si>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</si>
  <si>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</si>
  <si>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</si>
  <si>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</si>
  <si>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</si>
  <si>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</si>
  <si>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</si>
  <si>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</si>
  <si>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</si>
  <si>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</si>
  <si>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</si>
  <si>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</si>
  <si>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</si>
  <si>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</si>
  <si>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</si>
  <si>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</si>
  <si>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</si>
  <si>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</si>
  <si>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</si>
  <si>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</si>
  <si>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</si>
  <si>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</si>
  <si>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</si>
  <si>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</si>
  <si>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</si>
  <si>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</si>
  <si>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</si>
  <si>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</si>
  <si>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</si>
  <si>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</si>
  <si>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</si>
  <si>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</si>
  <si>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</si>
  <si>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</si>
  <si>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</si>
  <si>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</si>
  <si>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</si>
  <si>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</si>
  <si>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</si>
  <si>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</si>
  <si>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</si>
  <si>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</si>
  <si>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</si>
  <si>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</si>
  <si>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</si>
  <si>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</si>
  <si>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</si>
  <si>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</si>
  <si>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</si>
  <si>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</si>
  <si>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</si>
  <si>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</si>
  <si>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</si>
  <si>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</si>
  <si>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</si>
  <si>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</si>
  <si>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</si>
  <si>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</si>
  <si>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</si>
  <si>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</si>
  <si>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</si>
  <si>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</si>
  <si>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</si>
  <si>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</si>
  <si>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</si>
  <si>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</si>
  <si>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</si>
  <si>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</si>
  <si>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</si>
  <si>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</si>
  <si>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</si>
  <si>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</si>
  <si>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</si>
  <si>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</si>
  <si>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</si>
  <si>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</si>
  <si>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</si>
  <si>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</si>
  <si>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</si>
  <si>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</si>
  <si>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</si>
  <si>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</si>
  <si>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</si>
  <si>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</si>
  <si>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</si>
  <si>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</si>
  <si>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</si>
  <si>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</si>
  <si>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</si>
  <si>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</si>
  <si>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</si>
  <si>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</si>
  <si>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</si>
  <si>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</si>
  <si>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</si>
  <si>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</si>
  <si>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</si>
  <si>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</si>
  <si>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</si>
  <si>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</si>
  <si>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</si>
  <si>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</si>
  <si>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</si>
  <si>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</si>
  <si>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</si>
  <si>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</si>
  <si>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</si>
  <si>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</si>
  <si>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</si>
  <si>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</si>
  <si>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</si>
  <si>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</si>
  <si>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</si>
  <si>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</si>
  <si>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</si>
  <si>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</si>
  <si>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</si>
  <si>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</si>
  <si>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</si>
  <si>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</si>
  <si>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</si>
  <si>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</si>
  <si>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</si>
  <si>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</si>
  <si>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</si>
  <si>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</si>
  <si>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</si>
  <si>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</si>
  <si>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</si>
  <si>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</si>
  <si>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</si>
  <si>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</si>
  <si>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</si>
  <si>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</si>
  <si>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</si>
  <si>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</si>
  <si>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</si>
  <si>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</si>
  <si>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</si>
  <si>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</si>
  <si>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</si>
  <si>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</si>
  <si>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</si>
  <si>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</si>
  <si>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</si>
  <si>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</si>
  <si>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</si>
  <si>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</si>
  <si>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</si>
  <si>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</si>
  <si>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</si>
  <si>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</si>
  <si>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</si>
  <si>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</si>
  <si>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</si>
  <si>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</si>
  <si>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</si>
  <si>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</si>
  <si>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</si>
  <si>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</si>
  <si>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</si>
  <si>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</si>
  <si>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</si>
  <si>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</si>
  <si>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</si>
  <si>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</si>
  <si>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</si>
  <si>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</si>
  <si>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</si>
  <si>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</si>
  <si>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</si>
  <si>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</si>
  <si>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</si>
  <si>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</si>
  <si>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</si>
  <si>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</si>
  <si>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</si>
  <si>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</si>
  <si>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</si>
  <si>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</si>
  <si>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</si>
  <si>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</si>
  <si>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</si>
  <si>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</si>
  <si>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</si>
  <si>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</si>
  <si>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</si>
  <si>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</si>
  <si>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</si>
  <si>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</si>
  <si>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</si>
  <si>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</si>
  <si>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</si>
  <si>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</si>
  <si>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</si>
  <si>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</si>
  <si>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</si>
  <si>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</si>
  <si>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</si>
  <si>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</si>
  <si>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</si>
  <si>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</si>
  <si>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</si>
  <si>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</si>
  <si>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</si>
  <si>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</si>
  <si>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</si>
  <si>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</si>
  <si>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</si>
  <si>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</si>
  <si>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</si>
  <si>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</si>
  <si>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</si>
  <si>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</si>
  <si>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</si>
  <si>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</si>
  <si>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</si>
  <si>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</si>
  <si>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</si>
  <si>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</si>
  <si>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</si>
  <si>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</si>
  <si>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</si>
  <si>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</si>
  <si>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</si>
  <si>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</si>
  <si>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</si>
  <si>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</si>
  <si>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</si>
  <si>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</si>
  <si>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</si>
  <si>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</si>
  <si>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</si>
  <si>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</si>
  <si>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</si>
  <si>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</si>
  <si>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</si>
  <si>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</si>
  <si>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</si>
  <si>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</si>
  <si>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</si>
  <si>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</si>
  <si>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</si>
  <si>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</si>
  <si>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</si>
  <si>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</si>
  <si>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</si>
  <si>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</si>
  <si>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</si>
  <si>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</si>
  <si>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</si>
  <si>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</si>
  <si>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</si>
  <si>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</si>
  <si>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</si>
  <si>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</si>
  <si>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</si>
  <si>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</si>
  <si>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</si>
  <si>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</si>
  <si>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</si>
  <si>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</si>
  <si>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</si>
  <si>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</si>
  <si>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</si>
  <si>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</si>
  <si>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</si>
  <si>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</si>
  <si>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</si>
  <si>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</si>
  <si>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</si>
  <si>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</si>
  <si>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</si>
  <si>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</si>
  <si>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</si>
  <si>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</si>
  <si>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</si>
  <si>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</si>
  <si>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</si>
  <si>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</si>
  <si>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</si>
  <si>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</si>
  <si>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</si>
  <si>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</si>
  <si>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</si>
  <si>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</si>
  <si>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</si>
  <si>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</si>
  <si>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</si>
  <si>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</si>
  <si>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</si>
  <si>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</si>
  <si>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</si>
  <si>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</si>
  <si>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</si>
  <si>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</si>
  <si>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</si>
  <si>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</si>
  <si>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</si>
  <si>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</si>
  <si>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</si>
  <si>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</si>
  <si>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</si>
  <si>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</si>
  <si>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</si>
  <si>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</si>
  <si>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</si>
  <si>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</si>
  <si>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</si>
  <si>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</si>
  <si>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</si>
  <si>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</si>
  <si>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</si>
  <si>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</si>
  <si>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</si>
  <si>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</si>
  <si>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</si>
  <si>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</si>
  <si>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</si>
  <si>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</si>
  <si>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</si>
  <si>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</si>
  <si>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</si>
  <si>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</si>
  <si>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</si>
  <si>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</si>
  <si>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</si>
  <si>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</si>
  <si>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</si>
  <si>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</si>
  <si>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</si>
  <si>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</si>
  <si>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</si>
  <si>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</si>
  <si>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</si>
  <si>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</si>
  <si>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</si>
  <si>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</si>
  <si>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</si>
  <si>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</si>
  <si>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</si>
  <si>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</si>
  <si>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</si>
  <si>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</si>
  <si>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</si>
  <si>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</si>
  <si>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</si>
  <si>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</si>
  <si>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</si>
  <si>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</si>
  <si>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</si>
  <si>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</si>
  <si>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</si>
  <si>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</si>
  <si>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</si>
  <si>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</si>
  <si>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</si>
  <si>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</si>
  <si>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</si>
  <si>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</si>
  <si>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</si>
  <si>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</si>
  <si>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</si>
  <si>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</si>
  <si>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</si>
  <si>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</si>
  <si>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</si>
  <si>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</si>
  <si>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</si>
  <si>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</si>
  <si>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</si>
  <si>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</si>
  <si>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</si>
  <si>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</si>
  <si>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</si>
  <si>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</si>
  <si>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</si>
  <si>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</si>
  <si>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</si>
  <si>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</si>
  <si>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</si>
  <si>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</si>
  <si>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</si>
  <si>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</si>
  <si>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</si>
  <si>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</si>
  <si>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</si>
  <si>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</si>
  <si>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</si>
  <si>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</si>
  <si>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</si>
  <si>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</si>
  <si>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</si>
  <si>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</si>
  <si>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</si>
  <si>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</si>
  <si>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</si>
  <si>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</si>
  <si>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</si>
  <si>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</si>
  <si>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</si>
  <si>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</si>
  <si>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</si>
  <si>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</si>
  <si>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</si>
  <si>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</si>
  <si>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</si>
  <si>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</si>
  <si>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</si>
  <si>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</si>
  <si>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</si>
  <si>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</si>
  <si>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</si>
  <si>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</si>
  <si>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</si>
  <si>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</si>
  <si>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</si>
  <si>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</si>
  <si>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</si>
  <si>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</si>
  <si>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</si>
  <si>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SECRETARIA EJECUTIVA DEL SISTEMA ESTATAL ANTICORRUPCIÓN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</si>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</sst>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  <font>
      <sz val="7"/>
      <color rgb="FF000000"/>
      <name val="Arial"/>
      <family val="2"/>
    </font>
    <font>
      <sz val="6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2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17" fillId="0" borderId="0" xfId="9" applyFont="1"/>
    <xf numFmtId="0" fontId="18" fillId="0" borderId="0" xfId="10" applyFont="1"/>
    <xf numFmtId="0" fontId="9" fillId="11" borderId="0" xfId="9" applyFont="1" applyFill="1"/>
    <xf numFmtId="0" fontId="8" fillId="11" borderId="0" xfId="9" applyFont="1" applyFill="1" applyAlignment="1">
      <alignment horizontal="center"/>
    </xf>
    <xf numFmtId="0" fontId="8" fillId="11" borderId="0" xfId="9" applyFont="1" applyFill="1"/>
    <xf numFmtId="4" fontId="9" fillId="11" borderId="0" xfId="9" applyNumberFormat="1" applyFont="1" applyFill="1"/>
    <xf numFmtId="0" fontId="2" fillId="11" borderId="11" xfId="13" applyFont="1" applyFill="1" applyBorder="1" applyAlignment="1">
      <alignment horizontal="left" vertical="center" indent="1"/>
    </xf>
    <xf numFmtId="4" fontId="9" fillId="11" borderId="11" xfId="13" applyNumberFormat="1" applyFont="1" applyFill="1" applyBorder="1" applyAlignment="1">
      <alignment horizontal="right" vertical="center" wrapText="1" indent="1"/>
    </xf>
    <xf numFmtId="0" fontId="9" fillId="11" borderId="0" xfId="13" applyFont="1" applyFill="1" applyAlignment="1">
      <alignment horizontal="left" vertical="center"/>
    </xf>
    <xf numFmtId="4" fontId="9" fillId="11" borderId="0" xfId="13" applyNumberFormat="1" applyFont="1" applyFill="1" applyAlignment="1">
      <alignment horizontal="right" vertical="center" indent="1"/>
    </xf>
    <xf numFmtId="0" fontId="9" fillId="11" borderId="0" xfId="8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1012031</xdr:colOff>
      <xdr:row>8</xdr:row>
      <xdr:rowOff>95250</xdr:rowOff>
    </xdr:from>
    <xdr:ext cx="1478931" cy="206674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A0F57A6E-3B91-4B7B-BF6E-1C431CC5B8F5}"/>
            </a:ext>
          </a:extLst>
        </xdr:cNvPr>
        <xdr:cNvSpPr/>
      </xdr:nvSpPr>
      <xdr:spPr>
        <a:xfrm>
          <a:off x="5988844" y="1619250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1023938</xdr:colOff>
      <xdr:row>32</xdr:row>
      <xdr:rowOff>95250</xdr:rowOff>
    </xdr:from>
    <xdr:ext cx="1478931" cy="206674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39C83112-7CB7-4642-AC97-1AB1DA35D8C3}"/>
            </a:ext>
          </a:extLst>
        </xdr:cNvPr>
        <xdr:cNvSpPr/>
      </xdr:nvSpPr>
      <xdr:spPr>
        <a:xfrm>
          <a:off x="6000751" y="5048250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1023937</xdr:colOff>
      <xdr:row>40</xdr:row>
      <xdr:rowOff>83344</xdr:rowOff>
    </xdr:from>
    <xdr:ext cx="1478931" cy="206674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B0852350-4E70-4341-9411-2B68549D6592}"/>
            </a:ext>
          </a:extLst>
        </xdr:cNvPr>
        <xdr:cNvSpPr/>
      </xdr:nvSpPr>
      <xdr:spPr>
        <a:xfrm>
          <a:off x="6000750" y="6179344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1023938</xdr:colOff>
      <xdr:row>44</xdr:row>
      <xdr:rowOff>107157</xdr:rowOff>
    </xdr:from>
    <xdr:ext cx="1478931" cy="206674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E60C5DE8-1AC6-4089-B1B8-210766C3018C}"/>
            </a:ext>
          </a:extLst>
        </xdr:cNvPr>
        <xdr:cNvSpPr/>
      </xdr:nvSpPr>
      <xdr:spPr>
        <a:xfrm>
          <a:off x="6000751" y="6774657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1012031</xdr:colOff>
      <xdr:row>49</xdr:row>
      <xdr:rowOff>95250</xdr:rowOff>
    </xdr:from>
    <xdr:ext cx="1478931" cy="206674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85292959-778E-4CAE-9444-9488D1D874E5}"/>
            </a:ext>
          </a:extLst>
        </xdr:cNvPr>
        <xdr:cNvSpPr/>
      </xdr:nvSpPr>
      <xdr:spPr>
        <a:xfrm>
          <a:off x="5988844" y="7477125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95250</xdr:colOff>
      <xdr:row>82</xdr:row>
      <xdr:rowOff>71438</xdr:rowOff>
    </xdr:from>
    <xdr:ext cx="1478931" cy="206674"/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DC69D400-4209-4910-A43D-F991A8F068C7}"/>
            </a:ext>
          </a:extLst>
        </xdr:cNvPr>
        <xdr:cNvSpPr/>
      </xdr:nvSpPr>
      <xdr:spPr>
        <a:xfrm>
          <a:off x="6167438" y="12168188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1023937</xdr:colOff>
      <xdr:row>91</xdr:row>
      <xdr:rowOff>130968</xdr:rowOff>
    </xdr:from>
    <xdr:ext cx="1478931" cy="206674"/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FCB3F12-CC9B-4A01-A90F-AEE83422F92C}"/>
            </a:ext>
          </a:extLst>
        </xdr:cNvPr>
        <xdr:cNvSpPr/>
      </xdr:nvSpPr>
      <xdr:spPr>
        <a:xfrm>
          <a:off x="6000750" y="13513593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1012031</xdr:colOff>
      <xdr:row>100</xdr:row>
      <xdr:rowOff>107156</xdr:rowOff>
    </xdr:from>
    <xdr:ext cx="1478931" cy="206674"/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B224EF6-CBC5-493D-82B3-C57FC7B4AC97}"/>
            </a:ext>
          </a:extLst>
        </xdr:cNvPr>
        <xdr:cNvSpPr/>
      </xdr:nvSpPr>
      <xdr:spPr>
        <a:xfrm>
          <a:off x="5988844" y="14775656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1012031</xdr:colOff>
      <xdr:row>131</xdr:row>
      <xdr:rowOff>107156</xdr:rowOff>
    </xdr:from>
    <xdr:ext cx="1478931" cy="206674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419A2C64-9673-4D67-9810-03E7FBB70D2F}"/>
            </a:ext>
          </a:extLst>
        </xdr:cNvPr>
        <xdr:cNvSpPr/>
      </xdr:nvSpPr>
      <xdr:spPr>
        <a:xfrm>
          <a:off x="5988844" y="19204781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1012031</xdr:colOff>
      <xdr:row>145</xdr:row>
      <xdr:rowOff>119062</xdr:rowOff>
    </xdr:from>
    <xdr:ext cx="1478931" cy="206674"/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A3C1C93A-8099-468C-90CD-090477D5521A}"/>
            </a:ext>
          </a:extLst>
        </xdr:cNvPr>
        <xdr:cNvSpPr/>
      </xdr:nvSpPr>
      <xdr:spPr>
        <a:xfrm>
          <a:off x="5988844" y="21216937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1000125</xdr:colOff>
      <xdr:row>157</xdr:row>
      <xdr:rowOff>95250</xdr:rowOff>
    </xdr:from>
    <xdr:ext cx="1478931" cy="206674"/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5F565587-955D-4A47-869E-AEEB4C2727E8}"/>
            </a:ext>
          </a:extLst>
        </xdr:cNvPr>
        <xdr:cNvSpPr/>
      </xdr:nvSpPr>
      <xdr:spPr>
        <a:xfrm>
          <a:off x="5976938" y="22907625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1012031</xdr:colOff>
      <xdr:row>167</xdr:row>
      <xdr:rowOff>119063</xdr:rowOff>
    </xdr:from>
    <xdr:ext cx="1478931" cy="206674"/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0D75E64F-5A10-4F7F-9FAB-F1887F6B8F74}"/>
            </a:ext>
          </a:extLst>
        </xdr:cNvPr>
        <xdr:cNvSpPr/>
      </xdr:nvSpPr>
      <xdr:spPr>
        <a:xfrm>
          <a:off x="5988844" y="24360188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1247775</xdr:colOff>
      <xdr:row>16</xdr:row>
      <xdr:rowOff>114300</xdr:rowOff>
    </xdr:from>
    <xdr:ext cx="1478931" cy="206674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762EB3EA-CD45-4CBF-945E-0264FB442345}"/>
            </a:ext>
          </a:extLst>
        </xdr:cNvPr>
        <xdr:cNvSpPr/>
      </xdr:nvSpPr>
      <xdr:spPr>
        <a:xfrm>
          <a:off x="10810875" y="2686050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35" sqref="E3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56" t="s">
        <v>601</v>
      </c>
      <c r="B1" s="157"/>
      <c r="C1" s="115" t="s">
        <v>495</v>
      </c>
      <c r="D1" s="116">
        <v>2025</v>
      </c>
    </row>
    <row r="2" spans="1:4" ht="16.149999999999999" customHeight="1" x14ac:dyDescent="0.2">
      <c r="A2" s="158" t="s">
        <v>494</v>
      </c>
      <c r="B2" s="159"/>
      <c r="C2" s="10" t="s">
        <v>496</v>
      </c>
      <c r="D2" s="117" t="s">
        <v>501</v>
      </c>
    </row>
    <row r="3" spans="1:4" ht="16.149999999999999" customHeight="1" x14ac:dyDescent="0.2">
      <c r="A3" s="160" t="s">
        <v>602</v>
      </c>
      <c r="B3" s="161"/>
      <c r="C3" s="10" t="s">
        <v>497</v>
      </c>
      <c r="D3" s="118">
        <v>1</v>
      </c>
    </row>
    <row r="4" spans="1:4" ht="16.149999999999999" customHeight="1" x14ac:dyDescent="0.2">
      <c r="A4" s="162" t="s">
        <v>516</v>
      </c>
      <c r="B4" s="163"/>
      <c r="C4" s="163"/>
      <c r="D4" s="164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557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82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81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114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517</v>
      </c>
    </row>
    <row r="41" spans="1:2" x14ac:dyDescent="0.2">
      <c r="A41" s="4"/>
      <c r="B41" s="37" t="s">
        <v>555</v>
      </c>
    </row>
    <row r="42" spans="1:2" x14ac:dyDescent="0.2">
      <c r="A42" s="4"/>
      <c r="B42" s="37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177" zoomScaleNormal="100" workbookViewId="0">
      <selection activeCell="A163" sqref="A163:E214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59" t="s">
        <v>601</v>
      </c>
      <c r="B1" s="159"/>
      <c r="C1" s="159"/>
      <c r="D1" s="10" t="s">
        <v>498</v>
      </c>
      <c r="E1" s="19">
        <v>2025</v>
      </c>
    </row>
    <row r="2" spans="1:5" s="11" customFormat="1" ht="18.95" customHeight="1" x14ac:dyDescent="0.25">
      <c r="A2" s="159" t="s">
        <v>503</v>
      </c>
      <c r="B2" s="159"/>
      <c r="C2" s="159"/>
      <c r="D2" s="10" t="s">
        <v>499</v>
      </c>
      <c r="E2" s="19" t="s">
        <v>501</v>
      </c>
    </row>
    <row r="3" spans="1:5" s="11" customFormat="1" ht="18.95" customHeight="1" x14ac:dyDescent="0.25">
      <c r="A3" s="159" t="s">
        <v>602</v>
      </c>
      <c r="B3" s="159"/>
      <c r="C3" s="159"/>
      <c r="D3" s="10" t="s">
        <v>500</v>
      </c>
      <c r="E3" s="19">
        <v>1</v>
      </c>
    </row>
    <row r="4" spans="1:5" s="11" customFormat="1" ht="18.95" customHeight="1" x14ac:dyDescent="0.25">
      <c r="A4" s="159" t="s">
        <v>516</v>
      </c>
      <c r="B4" s="159"/>
      <c r="C4" s="159"/>
      <c r="D4" s="10"/>
      <c r="E4" s="19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154" t="s">
        <v>276</v>
      </c>
      <c r="E8" s="155" t="s">
        <v>597</v>
      </c>
    </row>
    <row r="9" spans="1:5" x14ac:dyDescent="0.2">
      <c r="A9" s="120">
        <v>4000</v>
      </c>
      <c r="B9" s="119" t="s">
        <v>557</v>
      </c>
      <c r="C9" s="121">
        <f>SUM(C10+C57+C69)</f>
        <v>4490344.7300000004</v>
      </c>
      <c r="D9" s="80"/>
      <c r="E9" s="40"/>
    </row>
    <row r="10" spans="1:5" x14ac:dyDescent="0.2">
      <c r="A10" s="120">
        <v>4100</v>
      </c>
      <c r="B10" s="119" t="s">
        <v>223</v>
      </c>
      <c r="C10" s="121">
        <f>SUM(C11+C21+C27+C30+C36+C39+C48)</f>
        <v>0</v>
      </c>
      <c r="D10" s="80"/>
      <c r="E10" s="40"/>
    </row>
    <row r="11" spans="1:5" x14ac:dyDescent="0.2">
      <c r="A11" s="120">
        <v>4110</v>
      </c>
      <c r="B11" s="119" t="s">
        <v>224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226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227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231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409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233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238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411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240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241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242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243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412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413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413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414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415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246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247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248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416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251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493</v>
      </c>
      <c r="C48" s="121">
        <f>SUM(C49:C56)</f>
        <v>0</v>
      </c>
      <c r="D48" s="80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419</v>
      </c>
      <c r="C51" s="45">
        <v>0</v>
      </c>
      <c r="D51" s="80"/>
      <c r="E51" s="40"/>
    </row>
    <row r="52" spans="1:5" ht="22.5" x14ac:dyDescent="0.2">
      <c r="A52" s="41">
        <v>4174</v>
      </c>
      <c r="B52" s="43" t="s">
        <v>420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421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422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423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424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425</v>
      </c>
      <c r="C57" s="121">
        <f>+C58+C64</f>
        <v>4490250.99</v>
      </c>
      <c r="D57" s="80"/>
      <c r="E57" s="40"/>
    </row>
    <row r="58" spans="1:5" ht="22.5" x14ac:dyDescent="0.2">
      <c r="A58" s="120">
        <v>4210</v>
      </c>
      <c r="B58" s="122" t="s">
        <v>426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252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253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254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427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255</v>
      </c>
      <c r="C64" s="121">
        <f>SUM(C65:C68)</f>
        <v>4490250.99</v>
      </c>
      <c r="D64" s="80"/>
      <c r="E64" s="40"/>
    </row>
    <row r="65" spans="1:5" x14ac:dyDescent="0.2">
      <c r="A65" s="41">
        <v>4221</v>
      </c>
      <c r="B65" s="42" t="s">
        <v>256</v>
      </c>
      <c r="C65" s="45">
        <v>4490250.99</v>
      </c>
      <c r="D65" s="80"/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260</v>
      </c>
      <c r="C69" s="121">
        <f>C70+C73+C79+C81+C83</f>
        <v>93.74</v>
      </c>
      <c r="D69" s="42"/>
      <c r="E69" s="42"/>
    </row>
    <row r="70" spans="1:5" x14ac:dyDescent="0.2">
      <c r="A70" s="123">
        <v>4310</v>
      </c>
      <c r="B70" s="119" t="s">
        <v>261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263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269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270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271</v>
      </c>
      <c r="C83" s="121">
        <f>SUM(C84:C90)</f>
        <v>93.74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93.74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86</v>
      </c>
      <c r="B93" s="39" t="s">
        <v>83</v>
      </c>
      <c r="C93" s="39" t="s">
        <v>84</v>
      </c>
      <c r="D93" s="39" t="s">
        <v>276</v>
      </c>
      <c r="E93" s="39" t="s">
        <v>597</v>
      </c>
    </row>
    <row r="94" spans="1:5" x14ac:dyDescent="0.2">
      <c r="A94" s="123">
        <v>5000</v>
      </c>
      <c r="B94" s="119" t="s">
        <v>277</v>
      </c>
      <c r="C94" s="121">
        <f>C95+C123+C156+C166+C181+C210</f>
        <v>3703189.87</v>
      </c>
      <c r="D94" s="124">
        <v>1</v>
      </c>
      <c r="E94" s="42"/>
    </row>
    <row r="95" spans="1:5" x14ac:dyDescent="0.2">
      <c r="A95" s="123">
        <v>5100</v>
      </c>
      <c r="B95" s="119" t="s">
        <v>278</v>
      </c>
      <c r="C95" s="121">
        <f>C96+C103+C113</f>
        <v>3682826.5</v>
      </c>
      <c r="D95" s="124">
        <f>C95/$C$94</f>
        <v>0.99450112721333406</v>
      </c>
      <c r="E95" s="42"/>
    </row>
    <row r="96" spans="1:5" x14ac:dyDescent="0.2">
      <c r="A96" s="123">
        <v>5110</v>
      </c>
      <c r="B96" s="119" t="s">
        <v>279</v>
      </c>
      <c r="C96" s="121">
        <f>SUM(C97:C102)</f>
        <v>1668537.43</v>
      </c>
      <c r="D96" s="124">
        <f t="shared" ref="D96:D159" si="0">C96/$C$94</f>
        <v>0.45056761564321302</v>
      </c>
      <c r="E96" s="42"/>
    </row>
    <row r="97" spans="1:5" x14ac:dyDescent="0.2">
      <c r="A97" s="44">
        <v>5111</v>
      </c>
      <c r="B97" s="42" t="s">
        <v>280</v>
      </c>
      <c r="C97" s="45">
        <v>470218.46</v>
      </c>
      <c r="D97" s="46">
        <f t="shared" si="0"/>
        <v>0.12697660031134186</v>
      </c>
      <c r="E97" s="42"/>
    </row>
    <row r="98" spans="1:5" x14ac:dyDescent="0.2">
      <c r="A98" s="44">
        <v>5112</v>
      </c>
      <c r="B98" s="42" t="s">
        <v>281</v>
      </c>
      <c r="C98" s="45">
        <v>0</v>
      </c>
      <c r="D98" s="46">
        <f t="shared" si="0"/>
        <v>0</v>
      </c>
      <c r="E98" s="42"/>
    </row>
    <row r="99" spans="1:5" x14ac:dyDescent="0.2">
      <c r="A99" s="44">
        <v>5113</v>
      </c>
      <c r="B99" s="42" t="s">
        <v>282</v>
      </c>
      <c r="C99" s="45">
        <v>371167.43</v>
      </c>
      <c r="D99" s="46">
        <f t="shared" si="0"/>
        <v>0.10022911139579239</v>
      </c>
      <c r="E99" s="42"/>
    </row>
    <row r="100" spans="1:5" x14ac:dyDescent="0.2">
      <c r="A100" s="44">
        <v>5114</v>
      </c>
      <c r="B100" s="42" t="s">
        <v>283</v>
      </c>
      <c r="C100" s="45">
        <v>155846.96</v>
      </c>
      <c r="D100" s="46">
        <f t="shared" si="0"/>
        <v>4.2084517799785399E-2</v>
      </c>
      <c r="E100" s="42"/>
    </row>
    <row r="101" spans="1:5" x14ac:dyDescent="0.2">
      <c r="A101" s="44">
        <v>5115</v>
      </c>
      <c r="B101" s="42" t="s">
        <v>284</v>
      </c>
      <c r="C101" s="45">
        <v>671304.58</v>
      </c>
      <c r="D101" s="46">
        <f t="shared" si="0"/>
        <v>0.18127738613629335</v>
      </c>
      <c r="E101" s="42"/>
    </row>
    <row r="102" spans="1:5" x14ac:dyDescent="0.2">
      <c r="A102" s="44">
        <v>5116</v>
      </c>
      <c r="B102" s="42" t="s">
        <v>285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286</v>
      </c>
      <c r="C103" s="121">
        <f>SUM(C104:C112)</f>
        <v>21742.69</v>
      </c>
      <c r="D103" s="124">
        <f t="shared" si="0"/>
        <v>5.871340861061493E-3</v>
      </c>
      <c r="E103" s="42"/>
    </row>
    <row r="104" spans="1:5" x14ac:dyDescent="0.2">
      <c r="A104" s="44">
        <v>5121</v>
      </c>
      <c r="B104" s="42" t="s">
        <v>287</v>
      </c>
      <c r="C104" s="45">
        <v>14860.9</v>
      </c>
      <c r="D104" s="46">
        <f t="shared" si="0"/>
        <v>4.0129997439207728E-3</v>
      </c>
      <c r="E104" s="42"/>
    </row>
    <row r="105" spans="1:5" x14ac:dyDescent="0.2">
      <c r="A105" s="44">
        <v>5122</v>
      </c>
      <c r="B105" s="42" t="s">
        <v>288</v>
      </c>
      <c r="C105" s="45">
        <v>3499.49</v>
      </c>
      <c r="D105" s="46">
        <f t="shared" si="0"/>
        <v>9.4499340375436911E-4</v>
      </c>
      <c r="E105" s="42"/>
    </row>
    <row r="106" spans="1:5" x14ac:dyDescent="0.2">
      <c r="A106" s="44">
        <v>5123</v>
      </c>
      <c r="B106" s="42" t="s">
        <v>289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290</v>
      </c>
      <c r="C107" s="45">
        <v>0</v>
      </c>
      <c r="D107" s="46">
        <f t="shared" si="0"/>
        <v>0</v>
      </c>
      <c r="E107" s="42"/>
    </row>
    <row r="108" spans="1:5" x14ac:dyDescent="0.2">
      <c r="A108" s="44">
        <v>5125</v>
      </c>
      <c r="B108" s="42" t="s">
        <v>291</v>
      </c>
      <c r="C108" s="45">
        <v>0</v>
      </c>
      <c r="D108" s="46">
        <f t="shared" si="0"/>
        <v>0</v>
      </c>
      <c r="E108" s="42"/>
    </row>
    <row r="109" spans="1:5" x14ac:dyDescent="0.2">
      <c r="A109" s="44">
        <v>5126</v>
      </c>
      <c r="B109" s="42" t="s">
        <v>292</v>
      </c>
      <c r="C109" s="45">
        <v>3382.3</v>
      </c>
      <c r="D109" s="46">
        <f t="shared" si="0"/>
        <v>9.1334771338635141E-4</v>
      </c>
      <c r="E109" s="42"/>
    </row>
    <row r="110" spans="1:5" x14ac:dyDescent="0.2">
      <c r="A110" s="44">
        <v>5127</v>
      </c>
      <c r="B110" s="42" t="s">
        <v>293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0</v>
      </c>
      <c r="D112" s="46">
        <f t="shared" si="0"/>
        <v>0</v>
      </c>
      <c r="E112" s="42"/>
    </row>
    <row r="113" spans="1:5" x14ac:dyDescent="0.2">
      <c r="A113" s="123">
        <v>5130</v>
      </c>
      <c r="B113" s="119" t="s">
        <v>296</v>
      </c>
      <c r="C113" s="121">
        <f>SUM(C114:C122)</f>
        <v>1992546.3800000001</v>
      </c>
      <c r="D113" s="124">
        <f t="shared" si="0"/>
        <v>0.5380621707090596</v>
      </c>
      <c r="E113" s="42"/>
    </row>
    <row r="114" spans="1:5" x14ac:dyDescent="0.2">
      <c r="A114" s="44">
        <v>5131</v>
      </c>
      <c r="B114" s="42" t="s">
        <v>297</v>
      </c>
      <c r="C114" s="45">
        <v>15166.65</v>
      </c>
      <c r="D114" s="46">
        <f t="shared" si="0"/>
        <v>4.0955636984392595E-3</v>
      </c>
      <c r="E114" s="42"/>
    </row>
    <row r="115" spans="1:5" x14ac:dyDescent="0.2">
      <c r="A115" s="44">
        <v>5132</v>
      </c>
      <c r="B115" s="42" t="s">
        <v>298</v>
      </c>
      <c r="C115" s="45">
        <v>106667.74</v>
      </c>
      <c r="D115" s="46">
        <f t="shared" si="0"/>
        <v>2.880428596549385E-2</v>
      </c>
      <c r="E115" s="42"/>
    </row>
    <row r="116" spans="1:5" x14ac:dyDescent="0.2">
      <c r="A116" s="44">
        <v>5133</v>
      </c>
      <c r="B116" s="42" t="s">
        <v>299</v>
      </c>
      <c r="C116" s="45">
        <v>1759554.31</v>
      </c>
      <c r="D116" s="46">
        <f t="shared" si="0"/>
        <v>0.47514558306998178</v>
      </c>
      <c r="E116" s="42"/>
    </row>
    <row r="117" spans="1:5" x14ac:dyDescent="0.2">
      <c r="A117" s="44">
        <v>5134</v>
      </c>
      <c r="B117" s="42" t="s">
        <v>300</v>
      </c>
      <c r="C117" s="45">
        <v>0</v>
      </c>
      <c r="D117" s="46">
        <f t="shared" si="0"/>
        <v>0</v>
      </c>
      <c r="E117" s="42"/>
    </row>
    <row r="118" spans="1:5" x14ac:dyDescent="0.2">
      <c r="A118" s="44">
        <v>5135</v>
      </c>
      <c r="B118" s="42" t="s">
        <v>301</v>
      </c>
      <c r="C118" s="45">
        <v>57841.32</v>
      </c>
      <c r="D118" s="46">
        <f t="shared" si="0"/>
        <v>1.5619323348386669E-2</v>
      </c>
      <c r="E118" s="42"/>
    </row>
    <row r="119" spans="1:5" x14ac:dyDescent="0.2">
      <c r="A119" s="44">
        <v>5136</v>
      </c>
      <c r="B119" s="42" t="s">
        <v>302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303</v>
      </c>
      <c r="C120" s="45">
        <v>6539.39</v>
      </c>
      <c r="D120" s="46">
        <f t="shared" si="0"/>
        <v>1.7658802895785628E-3</v>
      </c>
      <c r="E120" s="42"/>
    </row>
    <row r="121" spans="1:5" x14ac:dyDescent="0.2">
      <c r="A121" s="44">
        <v>5138</v>
      </c>
      <c r="B121" s="42" t="s">
        <v>304</v>
      </c>
      <c r="C121" s="45">
        <v>4437.8500000000004</v>
      </c>
      <c r="D121" s="46">
        <f t="shared" si="0"/>
        <v>1.1983857581679982E-3</v>
      </c>
      <c r="E121" s="42"/>
    </row>
    <row r="122" spans="1:5" x14ac:dyDescent="0.2">
      <c r="A122" s="44">
        <v>5139</v>
      </c>
      <c r="B122" s="42" t="s">
        <v>305</v>
      </c>
      <c r="C122" s="45">
        <v>42339.12</v>
      </c>
      <c r="D122" s="46">
        <f t="shared" si="0"/>
        <v>1.1433148579011424E-2</v>
      </c>
      <c r="E122" s="42"/>
    </row>
    <row r="123" spans="1:5" x14ac:dyDescent="0.2">
      <c r="A123" s="123">
        <v>5200</v>
      </c>
      <c r="B123" s="119" t="s">
        <v>306</v>
      </c>
      <c r="C123" s="121">
        <f>C124+C127+C130+C133+C138+C142+C145+C147+C153</f>
        <v>0</v>
      </c>
      <c r="D123" s="124">
        <f t="shared" si="0"/>
        <v>0</v>
      </c>
      <c r="E123" s="42"/>
    </row>
    <row r="124" spans="1:5" x14ac:dyDescent="0.2">
      <c r="A124" s="123">
        <v>5210</v>
      </c>
      <c r="B124" s="119" t="s">
        <v>307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310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311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257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313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258</v>
      </c>
      <c r="C133" s="121">
        <f>SUM(C134:C137)</f>
        <v>0</v>
      </c>
      <c r="D133" s="124">
        <f t="shared" si="0"/>
        <v>0</v>
      </c>
      <c r="E133" s="42"/>
    </row>
    <row r="134" spans="1:5" x14ac:dyDescent="0.2">
      <c r="A134" s="44">
        <v>5241</v>
      </c>
      <c r="B134" s="42" t="s">
        <v>315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316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317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259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319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320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322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325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327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333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336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252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253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254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342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343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344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345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347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350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353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354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357</v>
      </c>
      <c r="C181" s="121">
        <f>C182+C191+C194+C200</f>
        <v>20363.37</v>
      </c>
      <c r="D181" s="124">
        <f t="shared" si="1"/>
        <v>5.4988727866659452E-3</v>
      </c>
      <c r="E181" s="42"/>
    </row>
    <row r="182" spans="1:5" x14ac:dyDescent="0.2">
      <c r="A182" s="123">
        <v>5510</v>
      </c>
      <c r="B182" s="119" t="s">
        <v>358</v>
      </c>
      <c r="C182" s="121">
        <f>SUM(C183:C190)</f>
        <v>20363.37</v>
      </c>
      <c r="D182" s="124">
        <f t="shared" si="1"/>
        <v>5.4988727866659452E-3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20363.37</v>
      </c>
      <c r="D190" s="46">
        <f t="shared" si="1"/>
        <v>5.4988727866659452E-3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368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374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382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opLeftCell="A94" zoomScale="80" zoomScaleNormal="80" workbookViewId="0">
      <selection activeCell="A108" sqref="A108:H173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65" t="s">
        <v>601</v>
      </c>
      <c r="B1" s="166"/>
      <c r="C1" s="166"/>
      <c r="D1" s="166"/>
      <c r="E1" s="166"/>
      <c r="F1" s="166"/>
      <c r="G1" s="10" t="s">
        <v>498</v>
      </c>
      <c r="H1" s="19">
        <v>2025</v>
      </c>
    </row>
    <row r="2" spans="1:8" s="11" customFormat="1" ht="18.95" customHeight="1" x14ac:dyDescent="0.25">
      <c r="A2" s="165" t="s">
        <v>502</v>
      </c>
      <c r="B2" s="166"/>
      <c r="C2" s="166"/>
      <c r="D2" s="166"/>
      <c r="E2" s="166"/>
      <c r="F2" s="166"/>
      <c r="G2" s="10" t="s">
        <v>499</v>
      </c>
      <c r="H2" s="19" t="s">
        <v>501</v>
      </c>
    </row>
    <row r="3" spans="1:8" s="11" customFormat="1" ht="18.95" customHeight="1" x14ac:dyDescent="0.25">
      <c r="A3" s="165" t="s">
        <v>602</v>
      </c>
      <c r="B3" s="166"/>
      <c r="C3" s="166"/>
      <c r="D3" s="166"/>
      <c r="E3" s="166"/>
      <c r="F3" s="166"/>
      <c r="G3" s="10" t="s">
        <v>500</v>
      </c>
      <c r="H3" s="19">
        <v>1</v>
      </c>
    </row>
    <row r="4" spans="1:8" s="11" customFormat="1" ht="18.95" customHeight="1" x14ac:dyDescent="0.25">
      <c r="A4" s="165" t="s">
        <v>516</v>
      </c>
      <c r="B4" s="166"/>
      <c r="C4" s="166"/>
      <c r="D4" s="166"/>
      <c r="E4" s="166"/>
      <c r="F4" s="166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0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0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8">
        <v>12374.39</v>
      </c>
      <c r="D15" s="18">
        <v>12354.67</v>
      </c>
      <c r="E15" s="18">
        <v>2016.89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122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">
        <v>29339.57</v>
      </c>
      <c r="D20" s="18">
        <v>29339.57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129</v>
      </c>
      <c r="C21" s="18">
        <v>5000</v>
      </c>
      <c r="D21" s="18">
        <v>5000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8">
        <f>SUM(C33:C37)</f>
        <v>0</v>
      </c>
    </row>
    <row r="33" spans="1:8" x14ac:dyDescent="0.2">
      <c r="A33" s="16">
        <v>1141</v>
      </c>
      <c r="B33" s="14" t="s">
        <v>137</v>
      </c>
      <c r="C33" s="18">
        <v>0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f>C42</f>
        <v>0</v>
      </c>
    </row>
    <row r="42" spans="1:8" x14ac:dyDescent="0.2">
      <c r="A42" s="16">
        <v>1151</v>
      </c>
      <c r="B42" s="14" t="s">
        <v>145</v>
      </c>
      <c r="C42" s="18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0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0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150</v>
      </c>
      <c r="C57" s="18">
        <v>0</v>
      </c>
      <c r="D57" s="143"/>
      <c r="E57" s="143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157</v>
      </c>
      <c r="C64" s="18">
        <f>SUM(C65:C72)</f>
        <v>1157764.6399999999</v>
      </c>
      <c r="D64" s="18">
        <f t="shared" ref="D64:E64" si="0">SUM(D65:D72)</f>
        <v>0</v>
      </c>
      <c r="E64" s="18">
        <f t="shared" si="0"/>
        <v>545359.30000000005</v>
      </c>
    </row>
    <row r="65" spans="1:9" x14ac:dyDescent="0.2">
      <c r="A65" s="16">
        <v>1241</v>
      </c>
      <c r="B65" s="14" t="s">
        <v>158</v>
      </c>
      <c r="C65" s="18">
        <v>1032715.39</v>
      </c>
      <c r="D65" s="18">
        <v>0</v>
      </c>
      <c r="E65" s="18">
        <v>513395.73</v>
      </c>
    </row>
    <row r="66" spans="1:9" x14ac:dyDescent="0.2">
      <c r="A66" s="16">
        <v>1242</v>
      </c>
      <c r="B66" s="14" t="s">
        <v>159</v>
      </c>
      <c r="C66" s="18">
        <v>43361.27</v>
      </c>
      <c r="D66" s="18">
        <v>0</v>
      </c>
      <c r="E66" s="18">
        <v>22733.79</v>
      </c>
    </row>
    <row r="67" spans="1:9" x14ac:dyDescent="0.2">
      <c r="A67" s="16">
        <v>1243</v>
      </c>
      <c r="B67" s="14" t="s">
        <v>160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161</v>
      </c>
      <c r="C68" s="18">
        <v>0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162</v>
      </c>
      <c r="C69" s="18">
        <v>0</v>
      </c>
      <c r="D69" s="18">
        <v>0</v>
      </c>
      <c r="E69" s="18">
        <v>0</v>
      </c>
    </row>
    <row r="70" spans="1:9" x14ac:dyDescent="0.2">
      <c r="A70" s="16">
        <v>1246</v>
      </c>
      <c r="B70" s="14" t="s">
        <v>163</v>
      </c>
      <c r="C70" s="18">
        <v>81687.98</v>
      </c>
      <c r="D70" s="18">
        <v>0</v>
      </c>
      <c r="E70" s="18">
        <v>9229.7800000000007</v>
      </c>
    </row>
    <row r="71" spans="1:9" x14ac:dyDescent="0.2">
      <c r="A71" s="16">
        <v>1247</v>
      </c>
      <c r="B71" s="14" t="s">
        <v>164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168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173</v>
      </c>
      <c r="C82" s="18">
        <f>SUM(C83:C88)</f>
        <v>0</v>
      </c>
      <c r="D82" s="143"/>
      <c r="E82" s="143"/>
    </row>
    <row r="83" spans="1:8" x14ac:dyDescent="0.2">
      <c r="A83" s="16">
        <v>1271</v>
      </c>
      <c r="B83" s="14" t="s">
        <v>174</v>
      </c>
      <c r="C83" s="18">
        <v>0</v>
      </c>
      <c r="D83" s="143"/>
      <c r="E83" s="143"/>
    </row>
    <row r="84" spans="1:8" x14ac:dyDescent="0.2">
      <c r="A84" s="16">
        <v>1272</v>
      </c>
      <c r="B84" s="14" t="s">
        <v>175</v>
      </c>
      <c r="C84" s="18">
        <v>0</v>
      </c>
      <c r="D84" s="143"/>
      <c r="E84" s="143"/>
    </row>
    <row r="85" spans="1:8" x14ac:dyDescent="0.2">
      <c r="A85" s="16">
        <v>1273</v>
      </c>
      <c r="B85" s="14" t="s">
        <v>176</v>
      </c>
      <c r="C85" s="18">
        <v>0</v>
      </c>
      <c r="D85" s="143"/>
      <c r="E85" s="143"/>
    </row>
    <row r="86" spans="1:8" x14ac:dyDescent="0.2">
      <c r="A86" s="16">
        <v>1274</v>
      </c>
      <c r="B86" s="14" t="s">
        <v>177</v>
      </c>
      <c r="C86" s="18">
        <v>0</v>
      </c>
      <c r="D86" s="143"/>
      <c r="E86" s="143"/>
    </row>
    <row r="87" spans="1:8" x14ac:dyDescent="0.2">
      <c r="A87" s="16">
        <v>1275</v>
      </c>
      <c r="B87" s="14" t="s">
        <v>178</v>
      </c>
      <c r="C87" s="18">
        <v>0</v>
      </c>
      <c r="D87" s="143"/>
      <c r="E87" s="143"/>
    </row>
    <row r="88" spans="1:8" x14ac:dyDescent="0.2">
      <c r="A88" s="16">
        <v>1279</v>
      </c>
      <c r="B88" s="14" t="s">
        <v>179</v>
      </c>
      <c r="C88" s="18">
        <v>0</v>
      </c>
      <c r="D88" s="143"/>
      <c r="E88" s="143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f>SUM(C93:C94)</f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0</v>
      </c>
    </row>
    <row r="99" spans="1:8" x14ac:dyDescent="0.2">
      <c r="A99" s="16">
        <v>1191</v>
      </c>
      <c r="B99" s="14" t="s">
        <v>485</v>
      </c>
      <c r="C99" s="18">
        <v>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f>SUM(C104:C106)</f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8">
        <f>SUM(C111:C119)</f>
        <v>134300.73000000001</v>
      </c>
      <c r="D110" s="18">
        <f>SUM(D111:D119)</f>
        <v>134300.73000000001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190</v>
      </c>
      <c r="C111" s="18">
        <v>-1045.79</v>
      </c>
      <c r="D111" s="18">
        <f>C111</f>
        <v>-1045.79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191</v>
      </c>
      <c r="C112" s="18">
        <v>0</v>
      </c>
      <c r="D112" s="18">
        <f t="shared" ref="D112:D119" si="1">C112</f>
        <v>0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192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134758.23000000001</v>
      </c>
      <c r="D117" s="18">
        <f t="shared" si="1"/>
        <v>134758.23000000001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588.29</v>
      </c>
      <c r="D119" s="18">
        <f t="shared" si="1"/>
        <v>588.29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f>SUM(C128:C133)</f>
        <v>0</v>
      </c>
    </row>
    <row r="128" spans="1:8" x14ac:dyDescent="0.2">
      <c r="A128" s="16">
        <v>2161</v>
      </c>
      <c r="B128" s="14" t="s">
        <v>204</v>
      </c>
      <c r="C128" s="18">
        <v>0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f>SUM(C135:C140)</f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f>SUM(C149:C151)</f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25" t="s">
        <v>570</v>
      </c>
      <c r="B153" s="125"/>
      <c r="C153" s="125"/>
      <c r="D153" s="125"/>
      <c r="E153" s="125"/>
    </row>
    <row r="154" spans="1:5" x14ac:dyDescent="0.2">
      <c r="A154" s="126" t="s">
        <v>86</v>
      </c>
      <c r="B154" s="126" t="s">
        <v>83</v>
      </c>
      <c r="C154" s="126" t="s">
        <v>84</v>
      </c>
      <c r="D154" s="127" t="s">
        <v>87</v>
      </c>
      <c r="E154" s="127" t="s">
        <v>127</v>
      </c>
    </row>
    <row r="155" spans="1:5" x14ac:dyDescent="0.2">
      <c r="A155" s="128">
        <v>2170</v>
      </c>
      <c r="B155" s="129" t="s">
        <v>571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572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573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574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575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576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577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578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579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580</v>
      </c>
      <c r="B165" s="125"/>
      <c r="C165" s="125"/>
      <c r="D165" s="125"/>
      <c r="E165" s="125"/>
    </row>
    <row r="166" spans="1:5" x14ac:dyDescent="0.2">
      <c r="A166" s="126" t="s">
        <v>86</v>
      </c>
      <c r="B166" s="126" t="s">
        <v>83</v>
      </c>
      <c r="C166" s="126" t="s">
        <v>84</v>
      </c>
      <c r="D166" s="127" t="s">
        <v>87</v>
      </c>
      <c r="E166" s="127" t="s">
        <v>127</v>
      </c>
    </row>
    <row r="167" spans="1:5" x14ac:dyDescent="0.2">
      <c r="A167" s="128">
        <v>2190</v>
      </c>
      <c r="B167" s="129" t="s">
        <v>581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582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583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218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518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E30" sqref="A1:E3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67" t="s">
        <v>601</v>
      </c>
      <c r="B1" s="167"/>
      <c r="C1" s="167"/>
      <c r="D1" s="21" t="s">
        <v>498</v>
      </c>
      <c r="E1" s="22">
        <v>2025</v>
      </c>
    </row>
    <row r="2" spans="1:5" ht="18.95" customHeight="1" x14ac:dyDescent="0.2">
      <c r="A2" s="167" t="s">
        <v>504</v>
      </c>
      <c r="B2" s="167"/>
      <c r="C2" s="167"/>
      <c r="D2" s="21" t="s">
        <v>499</v>
      </c>
      <c r="E2" s="22" t="s">
        <v>501</v>
      </c>
    </row>
    <row r="3" spans="1:5" ht="18.95" customHeight="1" x14ac:dyDescent="0.2">
      <c r="A3" s="167" t="s">
        <v>602</v>
      </c>
      <c r="B3" s="167"/>
      <c r="C3" s="167"/>
      <c r="D3" s="21" t="s">
        <v>500</v>
      </c>
      <c r="E3" s="22">
        <v>1</v>
      </c>
    </row>
    <row r="4" spans="1:5" ht="18.95" customHeight="1" x14ac:dyDescent="0.2">
      <c r="A4" s="167" t="s">
        <v>516</v>
      </c>
      <c r="B4" s="167"/>
      <c r="C4" s="167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107</v>
      </c>
      <c r="B7" s="25"/>
      <c r="C7" s="25"/>
      <c r="D7" s="25"/>
      <c r="E7" s="25"/>
    </row>
    <row r="8" spans="1: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x14ac:dyDescent="0.2">
      <c r="A9" s="27">
        <v>3110</v>
      </c>
      <c r="B9" s="23" t="s">
        <v>253</v>
      </c>
      <c r="C9" s="28">
        <v>1840627.83</v>
      </c>
    </row>
    <row r="10" spans="1:5" x14ac:dyDescent="0.2">
      <c r="A10" s="27">
        <v>3120</v>
      </c>
      <c r="B10" s="23" t="s">
        <v>384</v>
      </c>
      <c r="C10" s="28">
        <v>0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108</v>
      </c>
      <c r="B13" s="25"/>
      <c r="C13" s="25"/>
      <c r="D13" s="25"/>
      <c r="E13" s="25"/>
    </row>
    <row r="14" spans="1:5" x14ac:dyDescent="0.2">
      <c r="A14" s="26" t="s">
        <v>86</v>
      </c>
      <c r="B14" s="26" t="s">
        <v>83</v>
      </c>
      <c r="C14" s="26" t="s">
        <v>84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787154.86</v>
      </c>
    </row>
    <row r="16" spans="1:5" x14ac:dyDescent="0.2">
      <c r="A16" s="27">
        <v>3220</v>
      </c>
      <c r="B16" s="23" t="s">
        <v>388</v>
      </c>
      <c r="C16" s="28">
        <v>-1195048.2</v>
      </c>
    </row>
    <row r="17" spans="1:3" x14ac:dyDescent="0.2">
      <c r="A17" s="27">
        <v>3230</v>
      </c>
      <c r="B17" s="23" t="s">
        <v>389</v>
      </c>
      <c r="C17" s="28">
        <f>SUM(C18:C21)</f>
        <v>0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0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0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0</v>
      </c>
    </row>
    <row r="26" spans="1:3" x14ac:dyDescent="0.2">
      <c r="A26" s="27">
        <v>3250</v>
      </c>
      <c r="B26" s="23" t="s">
        <v>398</v>
      </c>
      <c r="C26" s="28">
        <f>SUM(C27:C28)</f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0</v>
      </c>
    </row>
    <row r="30" spans="1:3" x14ac:dyDescent="0.2">
      <c r="B30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topLeftCell="A118" zoomScale="130" zoomScaleNormal="130" workbookViewId="0">
      <selection activeCell="A94" sqref="A94:D14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67" t="s">
        <v>601</v>
      </c>
      <c r="B1" s="167"/>
      <c r="C1" s="167"/>
      <c r="D1" s="21" t="s">
        <v>498</v>
      </c>
      <c r="E1" s="22">
        <v>2025</v>
      </c>
    </row>
    <row r="2" spans="1:5" s="29" customFormat="1" ht="18.95" customHeight="1" x14ac:dyDescent="0.25">
      <c r="A2" s="167" t="s">
        <v>505</v>
      </c>
      <c r="B2" s="167"/>
      <c r="C2" s="167"/>
      <c r="D2" s="21" t="s">
        <v>499</v>
      </c>
      <c r="E2" s="22" t="s">
        <v>501</v>
      </c>
    </row>
    <row r="3" spans="1:5" s="29" customFormat="1" ht="18.95" customHeight="1" x14ac:dyDescent="0.25">
      <c r="A3" s="167" t="s">
        <v>602</v>
      </c>
      <c r="B3" s="167"/>
      <c r="C3" s="167"/>
      <c r="D3" s="21" t="s">
        <v>500</v>
      </c>
      <c r="E3" s="22">
        <v>1</v>
      </c>
    </row>
    <row r="4" spans="1:5" s="29" customFormat="1" ht="18.95" customHeight="1" x14ac:dyDescent="0.25">
      <c r="A4" s="167" t="s">
        <v>516</v>
      </c>
      <c r="B4" s="167"/>
      <c r="C4" s="167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52"/>
    </row>
    <row r="8" spans="1:5" x14ac:dyDescent="0.2">
      <c r="A8" s="26" t="s">
        <v>86</v>
      </c>
      <c r="B8" s="26" t="s">
        <v>83</v>
      </c>
      <c r="C8" s="83">
        <v>2025</v>
      </c>
      <c r="D8" s="83">
        <v>2024</v>
      </c>
      <c r="E8" s="153"/>
    </row>
    <row r="9" spans="1:5" x14ac:dyDescent="0.2">
      <c r="A9" s="27">
        <v>1111</v>
      </c>
      <c r="B9" s="23" t="s">
        <v>401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402</v>
      </c>
      <c r="C10" s="28">
        <v>907915.92</v>
      </c>
      <c r="D10" s="28">
        <v>2406050.85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117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84">
        <f>SUM(C9:C15)</f>
        <v>907915.92</v>
      </c>
      <c r="D16" s="84">
        <f>SUM(D9:D15)</f>
        <v>2406050.85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86</v>
      </c>
      <c r="B20" s="26" t="s">
        <v>83</v>
      </c>
      <c r="C20" s="83">
        <v>2025</v>
      </c>
      <c r="D20" s="83">
        <v>2024</v>
      </c>
    </row>
    <row r="21" spans="1:4" x14ac:dyDescent="0.2">
      <c r="A21" s="34">
        <v>1230</v>
      </c>
      <c r="B21" s="35" t="s">
        <v>149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155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4">
        <f>SUM(C30:C37)</f>
        <v>0</v>
      </c>
      <c r="D29" s="84">
        <f>SUM(D30:D37)</f>
        <v>30482.48</v>
      </c>
    </row>
    <row r="30" spans="1:4" x14ac:dyDescent="0.2">
      <c r="A30" s="27">
        <v>1241</v>
      </c>
      <c r="B30" s="23" t="s">
        <v>158</v>
      </c>
      <c r="C30" s="28">
        <v>0</v>
      </c>
      <c r="D30" s="28">
        <v>0</v>
      </c>
    </row>
    <row r="31" spans="1:4" x14ac:dyDescent="0.2">
      <c r="A31" s="27">
        <v>1242</v>
      </c>
      <c r="B31" s="23" t="s">
        <v>159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160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161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0</v>
      </c>
      <c r="D35" s="28">
        <v>30482.48</v>
      </c>
    </row>
    <row r="36" spans="1:5" x14ac:dyDescent="0.2">
      <c r="A36" s="27">
        <v>1247</v>
      </c>
      <c r="B36" s="23" t="s">
        <v>164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167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168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169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170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171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172</v>
      </c>
      <c r="C43" s="136">
        <v>0</v>
      </c>
      <c r="D43" s="136">
        <v>0</v>
      </c>
    </row>
    <row r="44" spans="1:5" x14ac:dyDescent="0.2">
      <c r="B44" s="85" t="s">
        <v>520</v>
      </c>
      <c r="C44" s="84">
        <f>C21+C29+C38</f>
        <v>0</v>
      </c>
      <c r="D44" s="84">
        <f>D21+D29+D38</f>
        <v>30482.48</v>
      </c>
    </row>
    <row r="46" spans="1:5" x14ac:dyDescent="0.2">
      <c r="A46" s="25" t="s">
        <v>592</v>
      </c>
      <c r="B46" s="25"/>
      <c r="C46" s="25"/>
      <c r="D46" s="25"/>
      <c r="E46" s="152"/>
    </row>
    <row r="47" spans="1:5" x14ac:dyDescent="0.2">
      <c r="A47" s="26" t="s">
        <v>86</v>
      </c>
      <c r="B47" s="26" t="s">
        <v>83</v>
      </c>
      <c r="C47" s="83">
        <v>2025</v>
      </c>
      <c r="D47" s="83">
        <v>2024</v>
      </c>
      <c r="E47" s="153"/>
    </row>
    <row r="48" spans="1:5" x14ac:dyDescent="0.2">
      <c r="A48" s="34">
        <v>3210</v>
      </c>
      <c r="B48" s="35" t="s">
        <v>521</v>
      </c>
      <c r="C48" s="84">
        <v>787154.86</v>
      </c>
      <c r="D48" s="84">
        <v>1905613.01</v>
      </c>
    </row>
    <row r="49" spans="1:4" x14ac:dyDescent="0.2">
      <c r="A49" s="27"/>
      <c r="B49" s="85" t="s">
        <v>510</v>
      </c>
      <c r="C49" s="84">
        <f>C54+C66+C94+C97+C50</f>
        <v>20363.37</v>
      </c>
      <c r="D49" s="84">
        <f>D54+D66+D94+D97+D50</f>
        <v>222114.63999999998</v>
      </c>
    </row>
    <row r="50" spans="1:4" x14ac:dyDescent="0.2">
      <c r="A50" s="100">
        <v>5100</v>
      </c>
      <c r="B50" s="101" t="s">
        <v>278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49" t="s">
        <v>145</v>
      </c>
      <c r="C51" s="150">
        <f>C52</f>
        <v>0</v>
      </c>
      <c r="D51" s="150">
        <f>D52</f>
        <v>0</v>
      </c>
    </row>
    <row r="52" spans="1:4" x14ac:dyDescent="0.2">
      <c r="A52" s="128">
        <v>5120</v>
      </c>
      <c r="B52" s="151" t="s">
        <v>145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540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343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511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345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4">
        <f>C67+C76+C79+C85</f>
        <v>20363.37</v>
      </c>
      <c r="D66" s="84">
        <f>D67+D76+D79+D85</f>
        <v>221636.06</v>
      </c>
    </row>
    <row r="67" spans="1:4" x14ac:dyDescent="0.2">
      <c r="A67" s="27">
        <v>5510</v>
      </c>
      <c r="B67" s="23" t="s">
        <v>358</v>
      </c>
      <c r="C67" s="28">
        <f>SUM(C68:C75)</f>
        <v>20363.37</v>
      </c>
      <c r="D67" s="28">
        <f>SUM(D68:D75)</f>
        <v>221636.06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0</v>
      </c>
      <c r="D72" s="28">
        <v>221636.06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20363.37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522</v>
      </c>
      <c r="C97" s="84">
        <f>SUM(C98:C102)</f>
        <v>0</v>
      </c>
      <c r="D97" s="84">
        <f>SUM(D98:D102)</f>
        <v>478.58</v>
      </c>
    </row>
    <row r="98" spans="1:4" x14ac:dyDescent="0.2">
      <c r="A98" s="27">
        <v>2111</v>
      </c>
      <c r="B98" s="23" t="s">
        <v>523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524</v>
      </c>
      <c r="C99" s="28">
        <v>0</v>
      </c>
      <c r="D99" s="28">
        <v>478.58</v>
      </c>
    </row>
    <row r="100" spans="1:4" x14ac:dyDescent="0.2">
      <c r="A100" s="27">
        <v>2112</v>
      </c>
      <c r="B100" s="23" t="s">
        <v>525</v>
      </c>
      <c r="C100" s="28">
        <v>0</v>
      </c>
      <c r="D100" s="28">
        <v>0</v>
      </c>
    </row>
    <row r="101" spans="1:4" x14ac:dyDescent="0.2">
      <c r="A101" s="27">
        <v>2115</v>
      </c>
      <c r="B101" s="23" t="s">
        <v>526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0</v>
      </c>
    </row>
    <row r="103" spans="1:4" x14ac:dyDescent="0.2">
      <c r="A103" s="27"/>
      <c r="B103" s="85" t="s">
        <v>528</v>
      </c>
      <c r="C103" s="84">
        <f>+C104</f>
        <v>0</v>
      </c>
      <c r="D103" s="84">
        <f>+D104</f>
        <v>45769.279999999999</v>
      </c>
    </row>
    <row r="104" spans="1:4" x14ac:dyDescent="0.2">
      <c r="A104" s="100">
        <v>3100</v>
      </c>
      <c r="B104" s="106" t="s">
        <v>541</v>
      </c>
      <c r="C104" s="107">
        <f>SUM(C105:C108)</f>
        <v>0</v>
      </c>
      <c r="D104" s="107">
        <f>SUM(D105:D108)</f>
        <v>45769.279999999999</v>
      </c>
    </row>
    <row r="105" spans="1:4" x14ac:dyDescent="0.2">
      <c r="A105" s="103"/>
      <c r="B105" s="108" t="s">
        <v>542</v>
      </c>
      <c r="C105" s="109">
        <v>0</v>
      </c>
      <c r="D105" s="109">
        <v>45769.279999999999</v>
      </c>
    </row>
    <row r="106" spans="1:4" x14ac:dyDescent="0.2">
      <c r="A106" s="103"/>
      <c r="B106" s="108" t="s">
        <v>543</v>
      </c>
      <c r="C106" s="109">
        <v>0</v>
      </c>
      <c r="D106" s="109">
        <v>0</v>
      </c>
    </row>
    <row r="107" spans="1:4" x14ac:dyDescent="0.2">
      <c r="A107" s="103"/>
      <c r="B107" s="108" t="s">
        <v>544</v>
      </c>
      <c r="C107" s="109">
        <v>0</v>
      </c>
      <c r="D107" s="109">
        <v>0</v>
      </c>
    </row>
    <row r="108" spans="1:4" x14ac:dyDescent="0.2">
      <c r="A108" s="103"/>
      <c r="B108" s="108" t="s">
        <v>545</v>
      </c>
      <c r="C108" s="109">
        <v>0</v>
      </c>
      <c r="D108" s="109">
        <v>0</v>
      </c>
    </row>
    <row r="109" spans="1:4" x14ac:dyDescent="0.2">
      <c r="A109" s="103"/>
      <c r="B109" s="110" t="s">
        <v>546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173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547</v>
      </c>
      <c r="C111" s="109">
        <v>0</v>
      </c>
      <c r="D111" s="109">
        <v>0</v>
      </c>
    </row>
    <row r="112" spans="1:4" x14ac:dyDescent="0.2">
      <c r="A112" s="103"/>
      <c r="B112" s="110" t="s">
        <v>548</v>
      </c>
      <c r="C112" s="102">
        <f>+C113+C135</f>
        <v>0.4</v>
      </c>
      <c r="D112" s="102">
        <f>+D113+D135</f>
        <v>0.55000000000000004</v>
      </c>
    </row>
    <row r="113" spans="1:4" x14ac:dyDescent="0.2">
      <c r="A113" s="100">
        <v>4300</v>
      </c>
      <c r="B113" s="106" t="s">
        <v>596</v>
      </c>
      <c r="C113" s="107">
        <f>C127+C114+C117+C123+C125</f>
        <v>0.4</v>
      </c>
      <c r="D113" s="111">
        <f>D127+D114+D117+D123+D125</f>
        <v>0.55000000000000004</v>
      </c>
    </row>
    <row r="114" spans="1:4" x14ac:dyDescent="0.2">
      <c r="A114" s="100">
        <v>4310</v>
      </c>
      <c r="B114" s="106" t="s">
        <v>261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430</v>
      </c>
      <c r="C115" s="109">
        <v>0</v>
      </c>
      <c r="D115" s="148">
        <v>0</v>
      </c>
    </row>
    <row r="116" spans="1:4" x14ac:dyDescent="0.2">
      <c r="A116" s="103">
        <v>4319</v>
      </c>
      <c r="B116" s="108" t="s">
        <v>262</v>
      </c>
      <c r="C116" s="109">
        <v>0</v>
      </c>
      <c r="D116" s="148">
        <v>0</v>
      </c>
    </row>
    <row r="117" spans="1:4" x14ac:dyDescent="0.2">
      <c r="A117" s="100">
        <v>4320</v>
      </c>
      <c r="B117" s="106" t="s">
        <v>263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264</v>
      </c>
      <c r="C118" s="109">
        <v>0</v>
      </c>
      <c r="D118" s="148">
        <v>0</v>
      </c>
    </row>
    <row r="119" spans="1:4" x14ac:dyDescent="0.2">
      <c r="A119" s="103">
        <v>4322</v>
      </c>
      <c r="B119" s="108" t="s">
        <v>265</v>
      </c>
      <c r="C119" s="109">
        <v>0</v>
      </c>
      <c r="D119" s="148">
        <v>0</v>
      </c>
    </row>
    <row r="120" spans="1:4" x14ac:dyDescent="0.2">
      <c r="A120" s="103">
        <v>4323</v>
      </c>
      <c r="B120" s="108" t="s">
        <v>266</v>
      </c>
      <c r="C120" s="109">
        <v>0</v>
      </c>
      <c r="D120" s="148">
        <v>0</v>
      </c>
    </row>
    <row r="121" spans="1:4" x14ac:dyDescent="0.2">
      <c r="A121" s="103">
        <v>4324</v>
      </c>
      <c r="B121" s="108" t="s">
        <v>267</v>
      </c>
      <c r="C121" s="109">
        <v>0</v>
      </c>
      <c r="D121" s="148">
        <v>0</v>
      </c>
    </row>
    <row r="122" spans="1:4" x14ac:dyDescent="0.2">
      <c r="A122" s="103">
        <v>4325</v>
      </c>
      <c r="B122" s="108" t="s">
        <v>268</v>
      </c>
      <c r="C122" s="109">
        <v>0</v>
      </c>
      <c r="D122" s="148">
        <v>0</v>
      </c>
    </row>
    <row r="123" spans="1:4" x14ac:dyDescent="0.2">
      <c r="A123" s="100">
        <v>4330</v>
      </c>
      <c r="B123" s="106" t="s">
        <v>269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269</v>
      </c>
      <c r="C124" s="109">
        <v>0</v>
      </c>
      <c r="D124" s="148">
        <v>0</v>
      </c>
    </row>
    <row r="125" spans="1:4" x14ac:dyDescent="0.2">
      <c r="A125" s="100">
        <v>4340</v>
      </c>
      <c r="B125" s="106" t="s">
        <v>270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270</v>
      </c>
      <c r="C126" s="109">
        <v>0</v>
      </c>
      <c r="D126" s="148">
        <v>0</v>
      </c>
    </row>
    <row r="127" spans="1:4" x14ac:dyDescent="0.2">
      <c r="A127" s="139">
        <v>4390</v>
      </c>
      <c r="B127" s="140" t="s">
        <v>271</v>
      </c>
      <c r="C127" s="141">
        <f>SUM(C128:C134)</f>
        <v>0.4</v>
      </c>
      <c r="D127" s="141">
        <f>SUM(D128:D134)</f>
        <v>0.55000000000000004</v>
      </c>
    </row>
    <row r="128" spans="1:4" x14ac:dyDescent="0.2">
      <c r="A128" s="81">
        <v>4392</v>
      </c>
      <c r="B128" s="137" t="s">
        <v>272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431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273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274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275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432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271</v>
      </c>
      <c r="C134" s="109">
        <v>0.4</v>
      </c>
      <c r="D134" s="109">
        <v>0.55000000000000004</v>
      </c>
    </row>
    <row r="135" spans="1:4" x14ac:dyDescent="0.2">
      <c r="A135" s="34">
        <v>1120</v>
      </c>
      <c r="B135" s="88" t="s">
        <v>529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530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531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532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533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534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535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536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537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538</v>
      </c>
      <c r="C144" s="28">
        <v>0</v>
      </c>
      <c r="D144" s="28">
        <v>0</v>
      </c>
    </row>
    <row r="145" spans="1:4" x14ac:dyDescent="0.2">
      <c r="A145" s="27"/>
      <c r="B145" s="91" t="s">
        <v>539</v>
      </c>
      <c r="C145" s="84">
        <f>C48+C49+C103-C109-C112</f>
        <v>807517.83</v>
      </c>
      <c r="D145" s="84">
        <f>D48+D49+D103-D109-D112</f>
        <v>2173496.38</v>
      </c>
    </row>
    <row r="147" spans="1:4" x14ac:dyDescent="0.2">
      <c r="B147" s="191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C21" sqref="A1:C21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68" t="s">
        <v>601</v>
      </c>
      <c r="B1" s="169"/>
      <c r="C1" s="170"/>
    </row>
    <row r="2" spans="1:3" s="30" customFormat="1" ht="18" customHeight="1" x14ac:dyDescent="0.25">
      <c r="A2" s="171" t="s">
        <v>506</v>
      </c>
      <c r="B2" s="172"/>
      <c r="C2" s="173"/>
    </row>
    <row r="3" spans="1:3" s="30" customFormat="1" ht="18" customHeight="1" x14ac:dyDescent="0.25">
      <c r="A3" s="171" t="s">
        <v>602</v>
      </c>
      <c r="B3" s="172"/>
      <c r="C3" s="173"/>
    </row>
    <row r="4" spans="1:3" s="32" customFormat="1" ht="18" customHeight="1" x14ac:dyDescent="0.2">
      <c r="A4" s="174" t="s">
        <v>507</v>
      </c>
      <c r="B4" s="175"/>
      <c r="C4" s="176"/>
    </row>
    <row r="5" spans="1:3" s="32" customFormat="1" ht="18" customHeight="1" x14ac:dyDescent="0.2">
      <c r="A5" s="177" t="s">
        <v>406</v>
      </c>
      <c r="B5" s="178"/>
      <c r="C5" s="145">
        <v>2025</v>
      </c>
    </row>
    <row r="6" spans="1:3" x14ac:dyDescent="0.2">
      <c r="A6" s="47" t="s">
        <v>435</v>
      </c>
      <c r="B6" s="47"/>
      <c r="C6" s="92">
        <v>4490345.13</v>
      </c>
    </row>
    <row r="7" spans="1:3" x14ac:dyDescent="0.2">
      <c r="A7" s="48"/>
      <c r="B7" s="49"/>
      <c r="C7" s="50"/>
    </row>
    <row r="8" spans="1:3" x14ac:dyDescent="0.2">
      <c r="A8" s="57" t="s">
        <v>436</v>
      </c>
      <c r="B8" s="57"/>
      <c r="C8" s="93">
        <f>SUM(C9:C14)</f>
        <v>-0.4</v>
      </c>
    </row>
    <row r="9" spans="1:3" x14ac:dyDescent="0.2">
      <c r="A9" s="64" t="s">
        <v>437</v>
      </c>
      <c r="B9" s="63" t="s">
        <v>261</v>
      </c>
      <c r="C9" s="94">
        <v>0</v>
      </c>
    </row>
    <row r="10" spans="1:3" x14ac:dyDescent="0.2">
      <c r="A10" s="51" t="s">
        <v>438</v>
      </c>
      <c r="B10" s="52" t="s">
        <v>447</v>
      </c>
      <c r="C10" s="94">
        <v>0</v>
      </c>
    </row>
    <row r="11" spans="1:3" x14ac:dyDescent="0.2">
      <c r="A11" s="51" t="s">
        <v>439</v>
      </c>
      <c r="B11" s="52" t="s">
        <v>269</v>
      </c>
      <c r="C11" s="94">
        <v>0</v>
      </c>
    </row>
    <row r="12" spans="1:3" x14ac:dyDescent="0.2">
      <c r="A12" s="51" t="s">
        <v>440</v>
      </c>
      <c r="B12" s="52" t="s">
        <v>270</v>
      </c>
      <c r="C12" s="94">
        <v>0</v>
      </c>
    </row>
    <row r="13" spans="1:3" x14ac:dyDescent="0.2">
      <c r="A13" s="51" t="s">
        <v>441</v>
      </c>
      <c r="B13" s="52" t="s">
        <v>271</v>
      </c>
      <c r="C13" s="94">
        <v>0</v>
      </c>
    </row>
    <row r="14" spans="1:3" x14ac:dyDescent="0.2">
      <c r="A14" s="53" t="s">
        <v>442</v>
      </c>
      <c r="B14" s="54" t="s">
        <v>443</v>
      </c>
      <c r="C14" s="94">
        <v>-0.4</v>
      </c>
    </row>
    <row r="15" spans="1:3" x14ac:dyDescent="0.2">
      <c r="A15" s="48"/>
      <c r="B15" s="55"/>
      <c r="C15" s="56"/>
    </row>
    <row r="16" spans="1:3" x14ac:dyDescent="0.2">
      <c r="A16" s="57" t="s">
        <v>598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446</v>
      </c>
      <c r="C17" s="94">
        <v>0</v>
      </c>
    </row>
    <row r="18" spans="1:3" x14ac:dyDescent="0.2">
      <c r="A18" s="59">
        <v>3.2</v>
      </c>
      <c r="B18" s="52" t="s">
        <v>444</v>
      </c>
      <c r="C18" s="94">
        <v>0</v>
      </c>
    </row>
    <row r="19" spans="1:3" x14ac:dyDescent="0.2">
      <c r="A19" s="59">
        <v>3.3</v>
      </c>
      <c r="B19" s="54" t="s">
        <v>445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549</v>
      </c>
      <c r="B21" s="62"/>
      <c r="C21" s="92">
        <f>C6+C8-C16</f>
        <v>4490344.7299999995</v>
      </c>
    </row>
    <row r="23" spans="1:3" x14ac:dyDescent="0.2">
      <c r="B23" s="192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C40" sqref="A1:C40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79" t="s">
        <v>601</v>
      </c>
      <c r="B1" s="180"/>
      <c r="C1" s="181"/>
    </row>
    <row r="2" spans="1:3" s="33" customFormat="1" ht="18.95" customHeight="1" x14ac:dyDescent="0.25">
      <c r="A2" s="182" t="s">
        <v>508</v>
      </c>
      <c r="B2" s="183"/>
      <c r="C2" s="184"/>
    </row>
    <row r="3" spans="1:3" s="33" customFormat="1" ht="18.95" customHeight="1" x14ac:dyDescent="0.25">
      <c r="A3" s="182" t="s">
        <v>602</v>
      </c>
      <c r="B3" s="183"/>
      <c r="C3" s="184"/>
    </row>
    <row r="4" spans="1:3" x14ac:dyDescent="0.2">
      <c r="A4" s="174" t="s">
        <v>507</v>
      </c>
      <c r="B4" s="175"/>
      <c r="C4" s="176"/>
    </row>
    <row r="5" spans="1:3" ht="22.15" customHeight="1" x14ac:dyDescent="0.2">
      <c r="A5" s="185" t="s">
        <v>406</v>
      </c>
      <c r="B5" s="186"/>
      <c r="C5" s="145">
        <v>2025</v>
      </c>
    </row>
    <row r="6" spans="1:3" x14ac:dyDescent="0.2">
      <c r="A6" s="72" t="s">
        <v>448</v>
      </c>
      <c r="B6" s="47"/>
      <c r="C6" s="96">
        <v>3682826.5</v>
      </c>
    </row>
    <row r="7" spans="1:3" x14ac:dyDescent="0.2">
      <c r="A7" s="66"/>
      <c r="B7" s="49"/>
      <c r="C7" s="67"/>
    </row>
    <row r="8" spans="1:3" x14ac:dyDescent="0.2">
      <c r="A8" s="57" t="s">
        <v>449</v>
      </c>
      <c r="B8" s="68"/>
      <c r="C8" s="93">
        <f>SUM(C9:C29)</f>
        <v>0</v>
      </c>
    </row>
    <row r="9" spans="1:3" x14ac:dyDescent="0.2">
      <c r="A9" s="82">
        <v>2.1</v>
      </c>
      <c r="B9" s="73" t="s">
        <v>289</v>
      </c>
      <c r="C9" s="97">
        <v>0</v>
      </c>
    </row>
    <row r="10" spans="1:3" x14ac:dyDescent="0.2">
      <c r="A10" s="82">
        <v>2.2000000000000002</v>
      </c>
      <c r="B10" s="73" t="s">
        <v>286</v>
      </c>
      <c r="C10" s="97">
        <v>0</v>
      </c>
    </row>
    <row r="11" spans="1:3" x14ac:dyDescent="0.2">
      <c r="A11" s="78">
        <v>2.2999999999999998</v>
      </c>
      <c r="B11" s="65" t="s">
        <v>158</v>
      </c>
      <c r="C11" s="97">
        <v>0</v>
      </c>
    </row>
    <row r="12" spans="1:3" x14ac:dyDescent="0.2">
      <c r="A12" s="78">
        <v>2.4</v>
      </c>
      <c r="B12" s="65" t="s">
        <v>159</v>
      </c>
      <c r="C12" s="97">
        <v>0</v>
      </c>
    </row>
    <row r="13" spans="1:3" x14ac:dyDescent="0.2">
      <c r="A13" s="78">
        <v>2.5</v>
      </c>
      <c r="B13" s="65" t="s">
        <v>160</v>
      </c>
      <c r="C13" s="97">
        <v>0</v>
      </c>
    </row>
    <row r="14" spans="1:3" x14ac:dyDescent="0.2">
      <c r="A14" s="78">
        <v>2.6</v>
      </c>
      <c r="B14" s="65" t="s">
        <v>161</v>
      </c>
      <c r="C14" s="97">
        <v>0</v>
      </c>
    </row>
    <row r="15" spans="1:3" x14ac:dyDescent="0.2">
      <c r="A15" s="78">
        <v>2.7</v>
      </c>
      <c r="B15" s="65" t="s">
        <v>162</v>
      </c>
      <c r="C15" s="97">
        <v>0</v>
      </c>
    </row>
    <row r="16" spans="1:3" x14ac:dyDescent="0.2">
      <c r="A16" s="78">
        <v>2.8</v>
      </c>
      <c r="B16" s="65" t="s">
        <v>163</v>
      </c>
      <c r="C16" s="97">
        <v>0</v>
      </c>
    </row>
    <row r="17" spans="1:3" x14ac:dyDescent="0.2">
      <c r="A17" s="78">
        <v>2.9</v>
      </c>
      <c r="B17" s="65" t="s">
        <v>165</v>
      </c>
      <c r="C17" s="97">
        <v>0</v>
      </c>
    </row>
    <row r="18" spans="1:3" x14ac:dyDescent="0.2">
      <c r="A18" s="78" t="s">
        <v>450</v>
      </c>
      <c r="B18" s="65" t="s">
        <v>451</v>
      </c>
      <c r="C18" s="97">
        <v>0</v>
      </c>
    </row>
    <row r="19" spans="1:3" x14ac:dyDescent="0.2">
      <c r="A19" s="78" t="s">
        <v>476</v>
      </c>
      <c r="B19" s="65" t="s">
        <v>167</v>
      </c>
      <c r="C19" s="97">
        <v>0</v>
      </c>
    </row>
    <row r="20" spans="1:3" x14ac:dyDescent="0.2">
      <c r="A20" s="78" t="s">
        <v>477</v>
      </c>
      <c r="B20" s="65" t="s">
        <v>452</v>
      </c>
      <c r="C20" s="97">
        <v>0</v>
      </c>
    </row>
    <row r="21" spans="1:3" x14ac:dyDescent="0.2">
      <c r="A21" s="78" t="s">
        <v>478</v>
      </c>
      <c r="B21" s="65" t="s">
        <v>453</v>
      </c>
      <c r="C21" s="97">
        <v>0</v>
      </c>
    </row>
    <row r="22" spans="1:3" x14ac:dyDescent="0.2">
      <c r="A22" s="78" t="s">
        <v>479</v>
      </c>
      <c r="B22" s="65" t="s">
        <v>454</v>
      </c>
      <c r="C22" s="97">
        <v>0</v>
      </c>
    </row>
    <row r="23" spans="1:3" x14ac:dyDescent="0.2">
      <c r="A23" s="78" t="s">
        <v>455</v>
      </c>
      <c r="B23" s="65" t="s">
        <v>456</v>
      </c>
      <c r="C23" s="97">
        <v>0</v>
      </c>
    </row>
    <row r="24" spans="1:3" x14ac:dyDescent="0.2">
      <c r="A24" s="78" t="s">
        <v>457</v>
      </c>
      <c r="B24" s="65" t="s">
        <v>458</v>
      </c>
      <c r="C24" s="97">
        <v>0</v>
      </c>
    </row>
    <row r="25" spans="1:3" x14ac:dyDescent="0.2">
      <c r="A25" s="78" t="s">
        <v>459</v>
      </c>
      <c r="B25" s="65" t="s">
        <v>460</v>
      </c>
      <c r="C25" s="97">
        <v>0</v>
      </c>
    </row>
    <row r="26" spans="1:3" x14ac:dyDescent="0.2">
      <c r="A26" s="78" t="s">
        <v>461</v>
      </c>
      <c r="B26" s="65" t="s">
        <v>462</v>
      </c>
      <c r="C26" s="97">
        <v>0</v>
      </c>
    </row>
    <row r="27" spans="1:3" x14ac:dyDescent="0.2">
      <c r="A27" s="78" t="s">
        <v>463</v>
      </c>
      <c r="B27" s="65" t="s">
        <v>464</v>
      </c>
      <c r="C27" s="97">
        <v>0</v>
      </c>
    </row>
    <row r="28" spans="1:3" x14ac:dyDescent="0.2">
      <c r="A28" s="78" t="s">
        <v>465</v>
      </c>
      <c r="B28" s="65" t="s">
        <v>466</v>
      </c>
      <c r="C28" s="97">
        <v>0</v>
      </c>
    </row>
    <row r="29" spans="1:3" x14ac:dyDescent="0.2">
      <c r="A29" s="78" t="s">
        <v>467</v>
      </c>
      <c r="B29" s="73" t="s">
        <v>468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469</v>
      </c>
      <c r="B31" s="77"/>
      <c r="C31" s="98">
        <f>SUM(C32:C38)</f>
        <v>20363.37</v>
      </c>
    </row>
    <row r="32" spans="1:3" x14ac:dyDescent="0.2">
      <c r="A32" s="78" t="s">
        <v>470</v>
      </c>
      <c r="B32" s="65" t="s">
        <v>358</v>
      </c>
      <c r="C32" s="97">
        <v>20363.37</v>
      </c>
    </row>
    <row r="33" spans="1:3" x14ac:dyDescent="0.2">
      <c r="A33" s="78" t="s">
        <v>471</v>
      </c>
      <c r="B33" s="65" t="s">
        <v>40</v>
      </c>
      <c r="C33" s="97">
        <v>0</v>
      </c>
    </row>
    <row r="34" spans="1:3" x14ac:dyDescent="0.2">
      <c r="A34" s="78" t="s">
        <v>472</v>
      </c>
      <c r="B34" s="65" t="s">
        <v>368</v>
      </c>
      <c r="C34" s="97">
        <v>0</v>
      </c>
    </row>
    <row r="35" spans="1:3" x14ac:dyDescent="0.2">
      <c r="A35" s="78" t="s">
        <v>473</v>
      </c>
      <c r="B35" s="65" t="s">
        <v>374</v>
      </c>
      <c r="C35" s="97">
        <v>0</v>
      </c>
    </row>
    <row r="36" spans="1:3" x14ac:dyDescent="0.2">
      <c r="A36" s="78" t="s">
        <v>474</v>
      </c>
      <c r="B36" s="65" t="s">
        <v>382</v>
      </c>
      <c r="C36" s="97">
        <v>0</v>
      </c>
    </row>
    <row r="37" spans="1:3" x14ac:dyDescent="0.2">
      <c r="A37" s="78" t="s">
        <v>551</v>
      </c>
      <c r="B37" s="65" t="s">
        <v>599</v>
      </c>
      <c r="C37" s="97">
        <v>0</v>
      </c>
    </row>
    <row r="38" spans="1:3" x14ac:dyDescent="0.2">
      <c r="A38" s="78" t="s">
        <v>552</v>
      </c>
      <c r="B38" s="73" t="s">
        <v>475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550</v>
      </c>
      <c r="B40" s="47"/>
      <c r="C40" s="92">
        <f>C6-C8+C31</f>
        <v>3703189.87</v>
      </c>
    </row>
    <row r="42" spans="1:3" x14ac:dyDescent="0.2">
      <c r="B42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0"/>
  <sheetViews>
    <sheetView tabSelected="1" topLeftCell="A14" workbookViewId="0">
      <selection sqref="A1:J58"/>
    </sheetView>
  </sheetViews>
  <sheetFormatPr baseColWidth="10" defaultColWidth="9.140625" defaultRowHeight="11.25" x14ac:dyDescent="0.2"/>
  <cols>
    <col min="1" max="1" width="10" style="23" customWidth="1"/>
    <col min="2" max="2" width="66.7109375" style="23" customWidth="1"/>
    <col min="3" max="3" width="13" style="23" customWidth="1"/>
    <col min="4" max="4" width="15.7109375" style="23" customWidth="1"/>
    <col min="5" max="5" width="16.42578125" style="23" customWidth="1"/>
    <col min="6" max="6" width="10.7109375" style="23" customWidth="1"/>
    <col min="7" max="7" width="20.5703125" style="23" customWidth="1"/>
    <col min="8" max="8" width="8.85546875" style="23" customWidth="1"/>
    <col min="9" max="9" width="11.5703125" style="23" customWidth="1"/>
    <col min="10" max="10" width="14.28515625" style="23" customWidth="1"/>
    <col min="11" max="16384" width="9.140625" style="23"/>
  </cols>
  <sheetData>
    <row r="1" spans="1:10" ht="18.95" customHeight="1" x14ac:dyDescent="0.2">
      <c r="A1" s="167" t="s">
        <v>601</v>
      </c>
      <c r="B1" s="188"/>
      <c r="C1" s="188"/>
      <c r="D1" s="188"/>
      <c r="E1" s="188"/>
      <c r="F1" s="188"/>
      <c r="G1" s="21" t="s">
        <v>498</v>
      </c>
      <c r="H1" s="22">
        <v>2025</v>
      </c>
      <c r="I1" s="193"/>
      <c r="J1" s="193"/>
    </row>
    <row r="2" spans="1:10" ht="18.95" customHeight="1" x14ac:dyDescent="0.2">
      <c r="A2" s="167" t="s">
        <v>509</v>
      </c>
      <c r="B2" s="188"/>
      <c r="C2" s="188"/>
      <c r="D2" s="188"/>
      <c r="E2" s="188"/>
      <c r="F2" s="188"/>
      <c r="G2" s="21" t="s">
        <v>499</v>
      </c>
      <c r="H2" s="22" t="s">
        <v>501</v>
      </c>
      <c r="I2" s="193"/>
      <c r="J2" s="193"/>
    </row>
    <row r="3" spans="1:10" ht="18.95" customHeight="1" x14ac:dyDescent="0.2">
      <c r="A3" s="189" t="s">
        <v>602</v>
      </c>
      <c r="B3" s="190"/>
      <c r="C3" s="190"/>
      <c r="D3" s="190"/>
      <c r="E3" s="190"/>
      <c r="F3" s="190"/>
      <c r="G3" s="21" t="s">
        <v>500</v>
      </c>
      <c r="H3" s="22">
        <v>1</v>
      </c>
      <c r="I3" s="193"/>
      <c r="J3" s="193"/>
    </row>
    <row r="4" spans="1:10" x14ac:dyDescent="0.2">
      <c r="A4" s="189" t="str">
        <f>'Notas a los Edos Financieros'!A4</f>
        <v>(Cifras en Pesos)</v>
      </c>
      <c r="B4" s="190"/>
      <c r="C4" s="190"/>
      <c r="D4" s="190"/>
      <c r="E4" s="190"/>
      <c r="F4" s="190"/>
      <c r="G4" s="144"/>
      <c r="H4" s="144"/>
      <c r="I4" s="193"/>
      <c r="J4" s="193"/>
    </row>
    <row r="5" spans="1:10" x14ac:dyDescent="0.2">
      <c r="A5" s="24" t="s">
        <v>116</v>
      </c>
      <c r="B5" s="25"/>
      <c r="C5" s="25"/>
      <c r="D5" s="25"/>
      <c r="E5" s="25"/>
      <c r="F5" s="25"/>
      <c r="G5" s="25"/>
      <c r="H5" s="25"/>
      <c r="I5" s="193"/>
      <c r="J5" s="193"/>
    </row>
    <row r="6" spans="1:10" x14ac:dyDescent="0.2">
      <c r="A6" s="193"/>
      <c r="B6" s="193"/>
      <c r="C6" s="193"/>
      <c r="D6" s="193"/>
      <c r="E6" s="193"/>
      <c r="F6" s="193"/>
      <c r="G6" s="193"/>
      <c r="H6" s="193"/>
      <c r="I6" s="193"/>
      <c r="J6" s="193"/>
    </row>
    <row r="7" spans="1:10" x14ac:dyDescent="0.2">
      <c r="A7" s="193"/>
      <c r="B7" s="193"/>
      <c r="C7" s="193"/>
      <c r="D7" s="193"/>
      <c r="E7" s="193"/>
      <c r="F7" s="193"/>
      <c r="G7" s="193"/>
      <c r="H7" s="193"/>
      <c r="I7" s="193"/>
      <c r="J7" s="193"/>
    </row>
    <row r="8" spans="1:10" x14ac:dyDescent="0.2">
      <c r="A8" s="26" t="s">
        <v>86</v>
      </c>
      <c r="B8" s="26" t="s">
        <v>406</v>
      </c>
      <c r="C8" s="26" t="s">
        <v>110</v>
      </c>
      <c r="D8" s="26" t="s">
        <v>407</v>
      </c>
      <c r="E8" s="26" t="s">
        <v>408</v>
      </c>
      <c r="F8" s="26" t="s">
        <v>109</v>
      </c>
      <c r="G8" s="26" t="s">
        <v>79</v>
      </c>
      <c r="H8" s="26" t="s">
        <v>111</v>
      </c>
      <c r="I8" s="26" t="s">
        <v>112</v>
      </c>
      <c r="J8" s="26" t="s">
        <v>113</v>
      </c>
    </row>
    <row r="9" spans="1:10" s="35" customFormat="1" x14ac:dyDescent="0.2">
      <c r="A9" s="194">
        <v>7000</v>
      </c>
      <c r="B9" s="195" t="s">
        <v>80</v>
      </c>
      <c r="C9" s="195"/>
      <c r="D9" s="195"/>
      <c r="E9" s="195"/>
      <c r="F9" s="195"/>
      <c r="G9" s="195"/>
      <c r="H9" s="195"/>
      <c r="I9" s="195"/>
      <c r="J9" s="195"/>
    </row>
    <row r="10" spans="1:10" x14ac:dyDescent="0.2">
      <c r="A10" s="193">
        <v>7110</v>
      </c>
      <c r="B10" s="193" t="s">
        <v>79</v>
      </c>
      <c r="C10" s="196">
        <v>0</v>
      </c>
      <c r="D10" s="196">
        <v>0</v>
      </c>
      <c r="E10" s="196">
        <v>0</v>
      </c>
      <c r="F10" s="196">
        <f>C10+D10+E10</f>
        <v>0</v>
      </c>
      <c r="G10" s="193"/>
      <c r="H10" s="193"/>
      <c r="I10" s="193"/>
      <c r="J10" s="193"/>
    </row>
    <row r="11" spans="1:10" x14ac:dyDescent="0.2">
      <c r="A11" s="193">
        <v>7120</v>
      </c>
      <c r="B11" s="193" t="s">
        <v>78</v>
      </c>
      <c r="C11" s="196">
        <v>0</v>
      </c>
      <c r="D11" s="196">
        <v>0</v>
      </c>
      <c r="E11" s="196">
        <v>0</v>
      </c>
      <c r="F11" s="196">
        <f t="shared" ref="F11:F34" si="0">C11+D11+E11</f>
        <v>0</v>
      </c>
      <c r="G11" s="193"/>
      <c r="H11" s="193"/>
      <c r="I11" s="193"/>
      <c r="J11" s="193"/>
    </row>
    <row r="12" spans="1:10" x14ac:dyDescent="0.2">
      <c r="A12" s="193">
        <v>7130</v>
      </c>
      <c r="B12" s="193" t="s">
        <v>77</v>
      </c>
      <c r="C12" s="196">
        <v>0</v>
      </c>
      <c r="D12" s="196">
        <v>0</v>
      </c>
      <c r="E12" s="196">
        <v>0</v>
      </c>
      <c r="F12" s="196">
        <f t="shared" si="0"/>
        <v>0</v>
      </c>
      <c r="G12" s="193"/>
      <c r="H12" s="193"/>
      <c r="I12" s="193"/>
      <c r="J12" s="193"/>
    </row>
    <row r="13" spans="1:10" x14ac:dyDescent="0.2">
      <c r="A13" s="193">
        <v>7140</v>
      </c>
      <c r="B13" s="193" t="s">
        <v>76</v>
      </c>
      <c r="C13" s="196">
        <v>0</v>
      </c>
      <c r="D13" s="196">
        <v>0</v>
      </c>
      <c r="E13" s="196">
        <v>0</v>
      </c>
      <c r="F13" s="196">
        <f t="shared" si="0"/>
        <v>0</v>
      </c>
      <c r="G13" s="193"/>
      <c r="H13" s="193"/>
      <c r="I13" s="193"/>
      <c r="J13" s="193"/>
    </row>
    <row r="14" spans="1:10" x14ac:dyDescent="0.2">
      <c r="A14" s="193">
        <v>7150</v>
      </c>
      <c r="B14" s="193" t="s">
        <v>75</v>
      </c>
      <c r="C14" s="196">
        <v>0</v>
      </c>
      <c r="D14" s="196">
        <v>0</v>
      </c>
      <c r="E14" s="196">
        <v>0</v>
      </c>
      <c r="F14" s="196">
        <f t="shared" si="0"/>
        <v>0</v>
      </c>
      <c r="G14" s="193"/>
      <c r="H14" s="193"/>
      <c r="I14" s="193"/>
      <c r="J14" s="193"/>
    </row>
    <row r="15" spans="1:10" x14ac:dyDescent="0.2">
      <c r="A15" s="193">
        <v>7160</v>
      </c>
      <c r="B15" s="193" t="s">
        <v>74</v>
      </c>
      <c r="C15" s="196">
        <v>0</v>
      </c>
      <c r="D15" s="196">
        <v>0</v>
      </c>
      <c r="E15" s="196">
        <v>0</v>
      </c>
      <c r="F15" s="196">
        <f t="shared" si="0"/>
        <v>0</v>
      </c>
      <c r="G15" s="193"/>
      <c r="H15" s="193"/>
      <c r="I15" s="193"/>
      <c r="J15" s="193"/>
    </row>
    <row r="16" spans="1:10" x14ac:dyDescent="0.2">
      <c r="A16" s="193">
        <v>7210</v>
      </c>
      <c r="B16" s="193" t="s">
        <v>73</v>
      </c>
      <c r="C16" s="196">
        <v>0</v>
      </c>
      <c r="D16" s="196">
        <v>0</v>
      </c>
      <c r="E16" s="196">
        <v>0</v>
      </c>
      <c r="F16" s="196">
        <f t="shared" si="0"/>
        <v>0</v>
      </c>
      <c r="G16" s="193"/>
      <c r="H16" s="193"/>
      <c r="I16" s="193"/>
      <c r="J16" s="193"/>
    </row>
    <row r="17" spans="1:10" x14ac:dyDescent="0.2">
      <c r="A17" s="193">
        <v>7220</v>
      </c>
      <c r="B17" s="193" t="s">
        <v>72</v>
      </c>
      <c r="C17" s="196">
        <v>0</v>
      </c>
      <c r="D17" s="196">
        <v>0</v>
      </c>
      <c r="E17" s="196">
        <v>0</v>
      </c>
      <c r="F17" s="196">
        <f t="shared" si="0"/>
        <v>0</v>
      </c>
      <c r="G17" s="193"/>
      <c r="H17" s="193"/>
      <c r="I17" s="193"/>
      <c r="J17" s="193"/>
    </row>
    <row r="18" spans="1:10" x14ac:dyDescent="0.2">
      <c r="A18" s="193">
        <v>7230</v>
      </c>
      <c r="B18" s="193" t="s">
        <v>71</v>
      </c>
      <c r="C18" s="196">
        <v>0</v>
      </c>
      <c r="D18" s="196">
        <v>0</v>
      </c>
      <c r="E18" s="196">
        <v>0</v>
      </c>
      <c r="F18" s="196">
        <f t="shared" si="0"/>
        <v>0</v>
      </c>
      <c r="G18" s="193"/>
      <c r="H18" s="193"/>
      <c r="I18" s="193"/>
      <c r="J18" s="193"/>
    </row>
    <row r="19" spans="1:10" x14ac:dyDescent="0.2">
      <c r="A19" s="193">
        <v>7240</v>
      </c>
      <c r="B19" s="193" t="s">
        <v>70</v>
      </c>
      <c r="C19" s="196">
        <v>0</v>
      </c>
      <c r="D19" s="196">
        <v>0</v>
      </c>
      <c r="E19" s="196">
        <v>0</v>
      </c>
      <c r="F19" s="196">
        <f t="shared" si="0"/>
        <v>0</v>
      </c>
      <c r="G19" s="193"/>
      <c r="H19" s="193"/>
      <c r="I19" s="193"/>
      <c r="J19" s="193"/>
    </row>
    <row r="20" spans="1:10" x14ac:dyDescent="0.2">
      <c r="A20" s="193">
        <v>7250</v>
      </c>
      <c r="B20" s="193" t="s">
        <v>69</v>
      </c>
      <c r="C20" s="196">
        <v>0</v>
      </c>
      <c r="D20" s="196">
        <v>0</v>
      </c>
      <c r="E20" s="196">
        <v>0</v>
      </c>
      <c r="F20" s="196">
        <f t="shared" si="0"/>
        <v>0</v>
      </c>
      <c r="G20" s="193"/>
      <c r="H20" s="193"/>
      <c r="I20" s="193"/>
      <c r="J20" s="193"/>
    </row>
    <row r="21" spans="1:10" x14ac:dyDescent="0.2">
      <c r="A21" s="193">
        <v>7260</v>
      </c>
      <c r="B21" s="193" t="s">
        <v>68</v>
      </c>
      <c r="C21" s="196">
        <v>0</v>
      </c>
      <c r="D21" s="196">
        <v>0</v>
      </c>
      <c r="E21" s="196">
        <v>0</v>
      </c>
      <c r="F21" s="196">
        <f t="shared" si="0"/>
        <v>0</v>
      </c>
      <c r="G21" s="193"/>
      <c r="H21" s="193"/>
      <c r="I21" s="193"/>
      <c r="J21" s="193"/>
    </row>
    <row r="22" spans="1:10" x14ac:dyDescent="0.2">
      <c r="A22" s="193">
        <v>7310</v>
      </c>
      <c r="B22" s="193" t="s">
        <v>67</v>
      </c>
      <c r="C22" s="196">
        <v>0</v>
      </c>
      <c r="D22" s="196">
        <v>0</v>
      </c>
      <c r="E22" s="196">
        <v>0</v>
      </c>
      <c r="F22" s="196">
        <f t="shared" si="0"/>
        <v>0</v>
      </c>
      <c r="G22" s="193"/>
      <c r="H22" s="193"/>
      <c r="I22" s="193"/>
      <c r="J22" s="193"/>
    </row>
    <row r="23" spans="1:10" x14ac:dyDescent="0.2">
      <c r="A23" s="193">
        <v>7320</v>
      </c>
      <c r="B23" s="193" t="s">
        <v>66</v>
      </c>
      <c r="C23" s="196">
        <v>0</v>
      </c>
      <c r="D23" s="196">
        <v>0</v>
      </c>
      <c r="E23" s="196">
        <v>0</v>
      </c>
      <c r="F23" s="196">
        <f t="shared" si="0"/>
        <v>0</v>
      </c>
      <c r="G23" s="193"/>
      <c r="H23" s="193"/>
      <c r="I23" s="193"/>
      <c r="J23" s="193"/>
    </row>
    <row r="24" spans="1:10" x14ac:dyDescent="0.2">
      <c r="A24" s="193">
        <v>7330</v>
      </c>
      <c r="B24" s="193" t="s">
        <v>65</v>
      </c>
      <c r="C24" s="196">
        <v>0</v>
      </c>
      <c r="D24" s="196">
        <v>0</v>
      </c>
      <c r="E24" s="196">
        <v>0</v>
      </c>
      <c r="F24" s="196">
        <f t="shared" si="0"/>
        <v>0</v>
      </c>
      <c r="G24" s="193"/>
      <c r="H24" s="193"/>
      <c r="I24" s="193"/>
      <c r="J24" s="193"/>
    </row>
    <row r="25" spans="1:10" x14ac:dyDescent="0.2">
      <c r="A25" s="193">
        <v>7340</v>
      </c>
      <c r="B25" s="193" t="s">
        <v>64</v>
      </c>
      <c r="C25" s="196">
        <v>0</v>
      </c>
      <c r="D25" s="196">
        <v>0</v>
      </c>
      <c r="E25" s="196">
        <v>0</v>
      </c>
      <c r="F25" s="196">
        <f t="shared" si="0"/>
        <v>0</v>
      </c>
      <c r="G25" s="193"/>
      <c r="H25" s="193"/>
      <c r="I25" s="193"/>
      <c r="J25" s="193"/>
    </row>
    <row r="26" spans="1:10" x14ac:dyDescent="0.2">
      <c r="A26" s="193">
        <v>7350</v>
      </c>
      <c r="B26" s="193" t="s">
        <v>63</v>
      </c>
      <c r="C26" s="196">
        <v>0</v>
      </c>
      <c r="D26" s="196">
        <v>0</v>
      </c>
      <c r="E26" s="196">
        <v>0</v>
      </c>
      <c r="F26" s="196">
        <f t="shared" si="0"/>
        <v>0</v>
      </c>
      <c r="G26" s="193"/>
      <c r="H26" s="193"/>
      <c r="I26" s="193"/>
      <c r="J26" s="193"/>
    </row>
    <row r="27" spans="1:10" x14ac:dyDescent="0.2">
      <c r="A27" s="193">
        <v>7360</v>
      </c>
      <c r="B27" s="193" t="s">
        <v>62</v>
      </c>
      <c r="C27" s="196">
        <v>0</v>
      </c>
      <c r="D27" s="196">
        <v>0</v>
      </c>
      <c r="E27" s="196">
        <v>0</v>
      </c>
      <c r="F27" s="196">
        <f t="shared" si="0"/>
        <v>0</v>
      </c>
      <c r="G27" s="193"/>
      <c r="H27" s="193"/>
      <c r="I27" s="193"/>
      <c r="J27" s="193"/>
    </row>
    <row r="28" spans="1:10" x14ac:dyDescent="0.2">
      <c r="A28" s="193">
        <v>7410</v>
      </c>
      <c r="B28" s="193" t="s">
        <v>61</v>
      </c>
      <c r="C28" s="196">
        <v>0</v>
      </c>
      <c r="D28" s="196">
        <v>0</v>
      </c>
      <c r="E28" s="196">
        <v>0</v>
      </c>
      <c r="F28" s="196">
        <f t="shared" si="0"/>
        <v>0</v>
      </c>
      <c r="G28" s="193"/>
      <c r="H28" s="193"/>
      <c r="I28" s="193"/>
      <c r="J28" s="193"/>
    </row>
    <row r="29" spans="1:10" x14ac:dyDescent="0.2">
      <c r="A29" s="193">
        <v>7420</v>
      </c>
      <c r="B29" s="193" t="s">
        <v>60</v>
      </c>
      <c r="C29" s="196">
        <v>0</v>
      </c>
      <c r="D29" s="196">
        <v>0</v>
      </c>
      <c r="E29" s="196">
        <v>0</v>
      </c>
      <c r="F29" s="196">
        <f t="shared" si="0"/>
        <v>0</v>
      </c>
      <c r="G29" s="193"/>
      <c r="H29" s="193"/>
      <c r="I29" s="193"/>
      <c r="J29" s="193"/>
    </row>
    <row r="30" spans="1:10" x14ac:dyDescent="0.2">
      <c r="A30" s="193">
        <v>7510</v>
      </c>
      <c r="B30" s="193" t="s">
        <v>59</v>
      </c>
      <c r="C30" s="196">
        <v>0</v>
      </c>
      <c r="D30" s="196">
        <v>0</v>
      </c>
      <c r="E30" s="196">
        <v>0</v>
      </c>
      <c r="F30" s="196">
        <f t="shared" si="0"/>
        <v>0</v>
      </c>
      <c r="G30" s="193"/>
      <c r="H30" s="193"/>
      <c r="I30" s="193"/>
      <c r="J30" s="193"/>
    </row>
    <row r="31" spans="1:10" x14ac:dyDescent="0.2">
      <c r="A31" s="193">
        <v>7520</v>
      </c>
      <c r="B31" s="193" t="s">
        <v>58</v>
      </c>
      <c r="C31" s="196">
        <v>0</v>
      </c>
      <c r="D31" s="196">
        <v>0</v>
      </c>
      <c r="E31" s="196">
        <v>0</v>
      </c>
      <c r="F31" s="196">
        <f t="shared" si="0"/>
        <v>0</v>
      </c>
      <c r="G31" s="193"/>
      <c r="H31" s="193"/>
      <c r="I31" s="193"/>
      <c r="J31" s="193"/>
    </row>
    <row r="32" spans="1:10" x14ac:dyDescent="0.2">
      <c r="A32" s="193">
        <v>7610</v>
      </c>
      <c r="B32" s="193" t="s">
        <v>57</v>
      </c>
      <c r="C32" s="196">
        <v>0</v>
      </c>
      <c r="D32" s="196">
        <v>0</v>
      </c>
      <c r="E32" s="196">
        <v>0</v>
      </c>
      <c r="F32" s="196">
        <f t="shared" si="0"/>
        <v>0</v>
      </c>
      <c r="G32" s="193"/>
      <c r="H32" s="193"/>
      <c r="I32" s="193"/>
      <c r="J32" s="193"/>
    </row>
    <row r="33" spans="1:10" x14ac:dyDescent="0.2">
      <c r="A33" s="193">
        <v>7620</v>
      </c>
      <c r="B33" s="193" t="s">
        <v>56</v>
      </c>
      <c r="C33" s="196">
        <v>0</v>
      </c>
      <c r="D33" s="196">
        <v>0</v>
      </c>
      <c r="E33" s="196">
        <v>0</v>
      </c>
      <c r="F33" s="196">
        <f t="shared" si="0"/>
        <v>0</v>
      </c>
      <c r="G33" s="193"/>
      <c r="H33" s="193"/>
      <c r="I33" s="193"/>
      <c r="J33" s="193"/>
    </row>
    <row r="34" spans="1:10" x14ac:dyDescent="0.2">
      <c r="A34" s="193">
        <v>7630</v>
      </c>
      <c r="B34" s="193" t="s">
        <v>55</v>
      </c>
      <c r="C34" s="196">
        <v>0</v>
      </c>
      <c r="D34" s="196">
        <v>0</v>
      </c>
      <c r="E34" s="196">
        <v>0</v>
      </c>
      <c r="F34" s="196">
        <f t="shared" si="0"/>
        <v>0</v>
      </c>
      <c r="G34" s="193"/>
      <c r="H34" s="193"/>
      <c r="I34" s="193"/>
      <c r="J34" s="193"/>
    </row>
    <row r="35" spans="1:10" x14ac:dyDescent="0.2">
      <c r="A35" s="193">
        <v>7640</v>
      </c>
      <c r="B35" s="193" t="s">
        <v>54</v>
      </c>
      <c r="C35" s="196">
        <v>0</v>
      </c>
      <c r="D35" s="196">
        <v>0</v>
      </c>
      <c r="E35" s="196">
        <v>0</v>
      </c>
      <c r="F35" s="196">
        <f t="shared" ref="F35" si="1">C35+D35+E35</f>
        <v>0</v>
      </c>
      <c r="G35" s="193"/>
      <c r="H35" s="193"/>
      <c r="I35" s="193"/>
      <c r="J35" s="193"/>
    </row>
    <row r="36" spans="1:10" x14ac:dyDescent="0.2">
      <c r="A36" s="193"/>
      <c r="B36" s="193"/>
      <c r="C36" s="196"/>
      <c r="D36" s="196"/>
      <c r="E36" s="196"/>
      <c r="F36" s="196"/>
      <c r="G36" s="193"/>
      <c r="H36" s="193"/>
      <c r="I36" s="193"/>
      <c r="J36" s="193"/>
    </row>
    <row r="37" spans="1:10" s="35" customFormat="1" x14ac:dyDescent="0.2">
      <c r="A37" s="194">
        <v>8000</v>
      </c>
      <c r="B37" s="195" t="s">
        <v>53</v>
      </c>
      <c r="C37" s="195"/>
      <c r="D37" s="195"/>
      <c r="E37" s="195"/>
      <c r="F37" s="195"/>
      <c r="G37" s="195"/>
      <c r="H37" s="195"/>
      <c r="I37" s="195"/>
      <c r="J37" s="195"/>
    </row>
    <row r="38" spans="1:10" x14ac:dyDescent="0.2">
      <c r="A38" s="193"/>
      <c r="B38" s="193"/>
      <c r="C38" s="196"/>
      <c r="D38" s="196"/>
      <c r="E38" s="196"/>
      <c r="F38" s="196"/>
      <c r="G38" s="193"/>
      <c r="H38" s="193"/>
      <c r="I38" s="193"/>
      <c r="J38" s="193"/>
    </row>
    <row r="39" spans="1:10" x14ac:dyDescent="0.2">
      <c r="A39" s="193"/>
      <c r="B39" s="187" t="s">
        <v>553</v>
      </c>
      <c r="C39" s="187"/>
      <c r="D39" s="196"/>
      <c r="E39" s="196"/>
      <c r="F39" s="196"/>
      <c r="G39" s="193"/>
      <c r="H39" s="193"/>
      <c r="I39" s="193"/>
      <c r="J39" s="193"/>
    </row>
    <row r="40" spans="1:10" x14ac:dyDescent="0.2">
      <c r="A40" s="193"/>
      <c r="B40" s="142" t="s">
        <v>406</v>
      </c>
      <c r="C40" s="146">
        <f>H1</f>
        <v>2025</v>
      </c>
      <c r="D40" s="196"/>
      <c r="E40" s="196"/>
      <c r="F40" s="196"/>
      <c r="G40" s="193"/>
      <c r="H40" s="193"/>
      <c r="I40" s="193"/>
      <c r="J40" s="193"/>
    </row>
    <row r="41" spans="1:10" x14ac:dyDescent="0.2">
      <c r="A41" s="193">
        <v>8110</v>
      </c>
      <c r="B41" s="112" t="s">
        <v>52</v>
      </c>
      <c r="C41" s="113">
        <v>19162731.170000002</v>
      </c>
      <c r="D41" s="196"/>
      <c r="E41" s="196"/>
      <c r="F41" s="196"/>
      <c r="G41" s="193"/>
      <c r="H41" s="193"/>
      <c r="I41" s="193"/>
      <c r="J41" s="193"/>
    </row>
    <row r="42" spans="1:10" x14ac:dyDescent="0.2">
      <c r="A42" s="193">
        <v>8120</v>
      </c>
      <c r="B42" s="112" t="s">
        <v>51</v>
      </c>
      <c r="C42" s="113">
        <v>-15568155.119999999</v>
      </c>
      <c r="D42" s="196"/>
      <c r="E42" s="196"/>
      <c r="F42" s="196"/>
      <c r="G42" s="193"/>
      <c r="H42" s="193"/>
      <c r="I42" s="193"/>
      <c r="J42" s="193"/>
    </row>
    <row r="43" spans="1:10" x14ac:dyDescent="0.2">
      <c r="A43" s="193">
        <v>8130</v>
      </c>
      <c r="B43" s="112" t="s">
        <v>50</v>
      </c>
      <c r="C43" s="113">
        <v>895769.08</v>
      </c>
      <c r="D43" s="196"/>
      <c r="E43" s="196"/>
      <c r="F43" s="196"/>
      <c r="G43" s="193"/>
      <c r="H43" s="193"/>
      <c r="I43" s="193"/>
      <c r="J43" s="193"/>
    </row>
    <row r="44" spans="1:10" x14ac:dyDescent="0.2">
      <c r="A44" s="193">
        <v>8140</v>
      </c>
      <c r="B44" s="112" t="s">
        <v>49</v>
      </c>
      <c r="C44" s="113">
        <v>0</v>
      </c>
      <c r="D44" s="196"/>
      <c r="E44" s="196"/>
      <c r="F44" s="196"/>
      <c r="G44" s="193"/>
      <c r="H44" s="193"/>
      <c r="I44" s="193"/>
      <c r="J44" s="193"/>
    </row>
    <row r="45" spans="1:10" x14ac:dyDescent="0.2">
      <c r="A45" s="193">
        <v>8150</v>
      </c>
      <c r="B45" s="112" t="s">
        <v>48</v>
      </c>
      <c r="C45" s="113">
        <v>-4490345.13</v>
      </c>
      <c r="D45" s="196"/>
      <c r="E45" s="196"/>
      <c r="F45" s="196"/>
      <c r="G45" s="193"/>
      <c r="H45" s="193"/>
      <c r="I45" s="193"/>
      <c r="J45" s="193"/>
    </row>
    <row r="46" spans="1:10" x14ac:dyDescent="0.2">
      <c r="A46" s="193"/>
      <c r="B46" s="197"/>
      <c r="C46" s="198"/>
      <c r="D46" s="196"/>
      <c r="E46" s="196"/>
      <c r="F46" s="196"/>
      <c r="G46" s="193"/>
      <c r="H46" s="193"/>
      <c r="I46" s="193"/>
      <c r="J46" s="193"/>
    </row>
    <row r="47" spans="1:10" x14ac:dyDescent="0.2">
      <c r="A47" s="193"/>
      <c r="B47" s="199"/>
      <c r="C47" s="200"/>
      <c r="D47" s="196"/>
      <c r="E47" s="196"/>
      <c r="F47" s="196"/>
      <c r="G47" s="193"/>
      <c r="H47" s="193"/>
      <c r="I47" s="193"/>
      <c r="J47" s="193"/>
    </row>
    <row r="48" spans="1:10" x14ac:dyDescent="0.2">
      <c r="A48" s="193"/>
      <c r="B48" s="187" t="s">
        <v>554</v>
      </c>
      <c r="C48" s="187"/>
      <c r="D48" s="193"/>
      <c r="E48" s="193"/>
      <c r="F48" s="193"/>
      <c r="G48" s="193"/>
      <c r="H48" s="193"/>
      <c r="I48" s="193"/>
      <c r="J48" s="193"/>
    </row>
    <row r="49" spans="1:10" x14ac:dyDescent="0.2">
      <c r="A49" s="193"/>
      <c r="B49" s="147" t="s">
        <v>406</v>
      </c>
      <c r="C49" s="146">
        <f>H1</f>
        <v>2025</v>
      </c>
      <c r="D49" s="193"/>
      <c r="E49" s="193"/>
      <c r="F49" s="193"/>
      <c r="G49" s="193"/>
      <c r="H49" s="193"/>
      <c r="I49" s="193"/>
      <c r="J49" s="193"/>
    </row>
    <row r="50" spans="1:10" x14ac:dyDescent="0.2">
      <c r="A50" s="193">
        <v>8210</v>
      </c>
      <c r="B50" s="112" t="s">
        <v>47</v>
      </c>
      <c r="C50" s="114">
        <v>-19162731.170000002</v>
      </c>
      <c r="D50" s="193"/>
      <c r="E50" s="193"/>
      <c r="F50" s="193"/>
      <c r="G50" s="193"/>
      <c r="H50" s="193"/>
      <c r="I50" s="193"/>
      <c r="J50" s="193"/>
    </row>
    <row r="51" spans="1:10" x14ac:dyDescent="0.2">
      <c r="A51" s="193">
        <v>8220</v>
      </c>
      <c r="B51" s="112" t="s">
        <v>46</v>
      </c>
      <c r="C51" s="114">
        <v>16375579.59</v>
      </c>
      <c r="D51" s="193"/>
      <c r="E51" s="193"/>
      <c r="F51" s="193"/>
      <c r="G51" s="193"/>
      <c r="H51" s="193"/>
      <c r="I51" s="193"/>
      <c r="J51" s="193"/>
    </row>
    <row r="52" spans="1:10" x14ac:dyDescent="0.2">
      <c r="A52" s="193">
        <v>8230</v>
      </c>
      <c r="B52" s="112" t="s">
        <v>600</v>
      </c>
      <c r="C52" s="114">
        <v>-895674.94</v>
      </c>
      <c r="D52" s="193"/>
      <c r="E52" s="193"/>
      <c r="F52" s="193"/>
      <c r="G52" s="193"/>
      <c r="H52" s="193"/>
      <c r="I52" s="193"/>
      <c r="J52" s="193"/>
    </row>
    <row r="53" spans="1:10" x14ac:dyDescent="0.2">
      <c r="A53" s="193">
        <v>8240</v>
      </c>
      <c r="B53" s="112" t="s">
        <v>45</v>
      </c>
      <c r="C53" s="114">
        <v>0.02</v>
      </c>
      <c r="D53" s="193"/>
      <c r="E53" s="193"/>
      <c r="F53" s="193"/>
      <c r="G53" s="193"/>
      <c r="H53" s="193"/>
      <c r="I53" s="193"/>
      <c r="J53" s="193"/>
    </row>
    <row r="54" spans="1:10" x14ac:dyDescent="0.2">
      <c r="A54" s="193">
        <v>8250</v>
      </c>
      <c r="B54" s="112" t="s">
        <v>44</v>
      </c>
      <c r="C54" s="114">
        <v>0</v>
      </c>
      <c r="D54" s="193"/>
      <c r="E54" s="193"/>
      <c r="F54" s="193"/>
      <c r="G54" s="193"/>
      <c r="H54" s="193"/>
      <c r="I54" s="193"/>
      <c r="J54" s="193"/>
    </row>
    <row r="55" spans="1:10" x14ac:dyDescent="0.2">
      <c r="A55" s="193">
        <v>8260</v>
      </c>
      <c r="B55" s="112" t="s">
        <v>43</v>
      </c>
      <c r="C55" s="114">
        <v>0</v>
      </c>
      <c r="D55" s="193"/>
      <c r="E55" s="193"/>
      <c r="F55" s="193"/>
      <c r="G55" s="193"/>
      <c r="H55" s="193"/>
      <c r="I55" s="193"/>
      <c r="J55" s="193"/>
    </row>
    <row r="56" spans="1:10" x14ac:dyDescent="0.2">
      <c r="A56" s="193">
        <v>8270</v>
      </c>
      <c r="B56" s="112" t="s">
        <v>42</v>
      </c>
      <c r="C56" s="114">
        <v>3682826.5</v>
      </c>
      <c r="D56" s="193"/>
      <c r="E56" s="193"/>
      <c r="F56" s="193"/>
      <c r="G56" s="193"/>
      <c r="H56" s="193"/>
      <c r="I56" s="193"/>
      <c r="J56" s="193"/>
    </row>
    <row r="57" spans="1:10" x14ac:dyDescent="0.2">
      <c r="A57" s="193"/>
      <c r="B57" s="193"/>
      <c r="C57" s="193"/>
      <c r="D57" s="193"/>
      <c r="E57" s="193"/>
      <c r="F57" s="193"/>
      <c r="G57" s="193"/>
      <c r="H57" s="193"/>
      <c r="I57" s="193"/>
      <c r="J57" s="193"/>
    </row>
    <row r="58" spans="1:10" x14ac:dyDescent="0.2">
      <c r="A58" s="193"/>
      <c r="B58" s="201" t="s">
        <v>518</v>
      </c>
      <c r="C58" s="193"/>
      <c r="D58" s="193"/>
      <c r="E58" s="193"/>
      <c r="F58" s="193"/>
      <c r="G58" s="193"/>
      <c r="H58" s="193"/>
      <c r="I58" s="193"/>
      <c r="J58" s="193"/>
    </row>
    <row r="59" spans="1:10" x14ac:dyDescent="0.2">
      <c r="A59" s="193"/>
      <c r="B59" s="193"/>
      <c r="C59" s="193"/>
      <c r="D59" s="193"/>
      <c r="E59" s="193"/>
      <c r="F59" s="193"/>
      <c r="G59" s="193"/>
      <c r="H59" s="193"/>
      <c r="I59" s="193"/>
      <c r="J59" s="193"/>
    </row>
    <row r="60" spans="1:10" x14ac:dyDescent="0.2">
      <c r="A60" s="193"/>
      <c r="B60" s="193"/>
      <c r="C60" s="193"/>
      <c r="D60" s="193"/>
      <c r="E60" s="193"/>
      <c r="F60" s="193"/>
      <c r="G60" s="193"/>
      <c r="H60" s="193"/>
      <c r="I60" s="193"/>
      <c r="J60" s="193"/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SESEA</cp:lastModifiedBy>
  <cp:lastPrinted>2019-02-13T21:19:08Z</cp:lastPrinted>
  <dcterms:created xsi:type="dcterms:W3CDTF">2012-12-11T20:36:24Z</dcterms:created>
  <dcterms:modified xsi:type="dcterms:W3CDTF">2025-04-24T17:56:22Z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